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I40" i="4689" l="1"/>
  <c r="C5" i="4689" l="1"/>
  <c r="I6" i="4689"/>
  <c r="I5" i="4689"/>
  <c r="I45" i="4689"/>
  <c r="I44" i="4689"/>
  <c r="I43" i="4689"/>
  <c r="J43" i="4689" s="1"/>
  <c r="I42" i="4689"/>
  <c r="I41" i="4689"/>
  <c r="J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H18" i="4688" l="1"/>
  <c r="J19" i="4688" s="1"/>
  <c r="AZ18" i="4688" s="1"/>
  <c r="G19" i="4684"/>
  <c r="E28" i="4688"/>
  <c r="F29" i="4688" s="1"/>
  <c r="AV19" i="4688" s="1"/>
  <c r="G16" i="4677"/>
  <c r="J33" i="4689"/>
  <c r="Z25" i="4688" s="1"/>
  <c r="J14" i="4689"/>
  <c r="U15" i="4688" s="1"/>
  <c r="J20" i="4689"/>
  <c r="G20" i="4688" s="1"/>
  <c r="J24" i="4689"/>
  <c r="Z20" i="4688" s="1"/>
  <c r="J26" i="4689"/>
  <c r="AK20" i="4688" s="1"/>
  <c r="J30" i="4689"/>
  <c r="J25" i="4688" s="1"/>
  <c r="J32" i="4689"/>
  <c r="U25" i="4688" s="1"/>
  <c r="J36" i="4689"/>
  <c r="J23" i="4689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9" i="4689"/>
  <c r="AF20" i="4688"/>
  <c r="J27" i="4689"/>
  <c r="P20" i="4688"/>
  <c r="U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G33" i="4688"/>
  <c r="J14" i="4688"/>
  <c r="AZ12" i="4688" s="1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G29" i="4688" l="1"/>
  <c r="AW19" i="4688" s="1"/>
  <c r="E29" i="4688"/>
  <c r="E33" i="4688"/>
  <c r="E34" i="4688" s="1"/>
  <c r="AU22" i="4688" s="1"/>
  <c r="AA34" i="4688"/>
  <c r="BP22" i="4688" s="1"/>
  <c r="H33" i="4688"/>
  <c r="I34" i="4688" s="1"/>
  <c r="AY22" i="4688" s="1"/>
  <c r="H19" i="4688"/>
  <c r="AX18" i="4688" s="1"/>
  <c r="BU19" i="4688"/>
  <c r="AD31" i="4688"/>
  <c r="BE19" i="4688"/>
  <c r="M31" i="4688"/>
  <c r="AU19" i="4688"/>
  <c r="B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U23" i="4684"/>
  <c r="AK34" i="4688"/>
  <c r="BY22" i="4688" s="1"/>
  <c r="AL34" i="4688"/>
  <c r="BZ22" i="4688" s="1"/>
  <c r="U23" i="4678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F34" i="4688"/>
  <c r="AV22" i="4688" s="1"/>
  <c r="P34" i="4688"/>
  <c r="BE22" i="4688" s="1"/>
  <c r="AG34" i="4688"/>
  <c r="BU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34" i="4688" l="1"/>
  <c r="AW22" i="4688" s="1"/>
  <c r="J34" i="4688"/>
  <c r="AZ22" i="4688" s="1"/>
  <c r="K34" i="4688"/>
  <c r="BA22" i="4688" s="1"/>
  <c r="H34" i="4688"/>
  <c r="AX22" i="4688" s="1"/>
  <c r="AK31" i="4688"/>
  <c r="AO31" i="4688"/>
  <c r="AF31" i="4688"/>
  <c r="U31" i="4688"/>
  <c r="P31" i="4688"/>
  <c r="Z31" i="4688"/>
  <c r="G31" i="4688"/>
  <c r="D31" i="4688"/>
  <c r="J31" i="4688"/>
  <c r="J21" i="4688"/>
  <c r="D21" i="4688"/>
  <c r="G2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F21" i="4688"/>
  <c r="AK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<sst xmlns="http://schemas.openxmlformats.org/spreadsheetml/2006/main" count="790" uniqueCount="156">
  <si>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</si>
  <si>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</si>
  <si>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</si>
  <si>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</si>
  <si>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</si>
  <si>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</si>
  <si>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</si>
  <si>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</si>
  <si>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</si>
  <si>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</si>
  <si>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</si>
  <si>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</si>
  <si>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</si>
  <si>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</si>
  <si>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</si>
  <si>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</si>
  <si>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</si>
  <si>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</si>
  <si>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</si>
  <si>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</si>
  <si>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</si>
  <si>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</si>
  <si>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</si>
  <si>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</si>
  <si>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</si>
  <si>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</si>
  <si>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</si>
  <si>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</si>
  <si>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</si>
  <si>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</si>
  <si>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</si>
  <si>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</si>
  <si>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</si>
  <si>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</si>
  <si>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</si>
  <si>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</si>
  <si>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</si>
  <si>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</si>
  <si>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</si>
  <si>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</si>
  <si>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</si>
  <si>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</si>
  <si>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</si>
  <si>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</si>
  <si>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</si>
  <si>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</si>
  <si>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</si>
  <si>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</si>
  <si>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</si>
  <si>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</si>
  <si>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</si>
  <si>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</si>
  <si>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</si>
  <si>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</si>
  <si>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</si>
  <si>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</si>
  <si>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</si>
  <si>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</si>
  <si>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</si>
  <si>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</si>
  <si>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</si>
  <si>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</si>
  <si>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</si>
  <si>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</si>
  <si>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</si>
  <si>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</si>
  <si>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</si>
  <si>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</si>
  <si>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</si>
  <si>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</si>
  <si>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</si>
  <si>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</si>
  <si>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</si>
  <si>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</si>
  <si>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</si>
  <si>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</si>
  <si>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</si>
  <si>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</si>
  <si>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</si>
  <si>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</si>
  <si>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</si>
  <si>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</si>
  <si>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</si>
  <si>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</si>
  <si>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</si>
  <si>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</si>
  <si>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</si>
  <si>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</si>
  <si>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</si>
  <si>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</si>
  <si>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</si>
  <si>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</si>
  <si>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</si>
  <si>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</si>
  <si>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</si>
  <si>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</si>
  <si>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</si>
  <si>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</si>
  <si>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</si>
  <si>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</si>
  <si>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</si>
  <si>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</si>
  <si>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</si>
  <si>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</si>
  <si>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</si>
  <si>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</si>
  <si>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</si>
  <si>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</si>
  <si>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</si>
  <si>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</si>
  <si>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</si>
  <si>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</si>
  <si>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</si>
  <si>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</si>
  <si>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</si>
  <si>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</si>
  <si>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</si>
  <si>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</si>
  <si>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</si>
  <si>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</si>
  <si>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</si>
  <si>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</si>
  <si>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</si>
  <si>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</si>
  <si>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</si>
  <si>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</si>
  <si>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</si>
  <si>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</si>
  <si>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</si>
  <si>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</si>
  <si>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</si>
  <si>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</si>
  <si>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</si>
  <si>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</si>
  <si>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</si>
  <si>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</si>
  <si>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</si>
  <si>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</si>
  <si>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</si>
  <si>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</si>
  <si>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</si>
  <si>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</si>
  <si>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</si>
  <si>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</si>
  <si>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</si>
  <si>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</si>
  <si>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</si>
  <si>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</si>
  <si>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</si>
  <si>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27</t>
  </si>
  <si>
    <t>GEOVANNIS GONZALEZ</t>
  </si>
  <si>
    <t>ADOLFREDO FLOREZ</t>
  </si>
  <si>
    <t xml:space="preserve">VOL MAX </t>
  </si>
  <si>
    <t>IVAN FONSECA</t>
  </si>
  <si>
    <t>JHONY NAVARRO</t>
  </si>
  <si>
    <t>GEOVANNI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</si>
</sst>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219.5</c:v>
                </c:pt>
                <c:pt idx="1">
                  <c:v>270.5</c:v>
                </c:pt>
                <c:pt idx="2">
                  <c:v>254</c:v>
                </c:pt>
                <c:pt idx="3">
                  <c:v>256.5</c:v>
                </c:pt>
                <c:pt idx="4">
                  <c:v>321.5</c:v>
                </c:pt>
                <c:pt idx="5">
                  <c:v>283.5</c:v>
                </c:pt>
                <c:pt idx="6">
                  <c:v>264</c:v>
                </c:pt>
                <c:pt idx="7">
                  <c:v>257</c:v>
                </c:pt>
                <c:pt idx="8">
                  <c:v>311.5</c:v>
                </c:pt>
                <c:pt idx="9">
                  <c:v>246.5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986560"/>
        <c:axId val="67994368"/>
      </c:barChart>
      <c:catAx>
        <c:axId val="6798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9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9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8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166.5</c:v>
                </c:pt>
                <c:pt idx="1">
                  <c:v>172.5</c:v>
                </c:pt>
                <c:pt idx="2">
                  <c:v>158</c:v>
                </c:pt>
                <c:pt idx="3">
                  <c:v>129.5</c:v>
                </c:pt>
                <c:pt idx="4">
                  <c:v>140.5</c:v>
                </c:pt>
                <c:pt idx="5">
                  <c:v>118.5</c:v>
                </c:pt>
                <c:pt idx="6">
                  <c:v>134</c:v>
                </c:pt>
                <c:pt idx="7">
                  <c:v>112.5</c:v>
                </c:pt>
                <c:pt idx="8">
                  <c:v>120</c:v>
                </c:pt>
                <c:pt idx="9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77824"/>
        <c:axId val="76880896"/>
      </c:barChart>
      <c:catAx>
        <c:axId val="7687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8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7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159</c:v>
                </c:pt>
                <c:pt idx="1">
                  <c:v>154.5</c:v>
                </c:pt>
                <c:pt idx="2">
                  <c:v>143</c:v>
                </c:pt>
                <c:pt idx="3">
                  <c:v>155.5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08800"/>
        <c:axId val="77211136"/>
      </c:barChart>
      <c:catAx>
        <c:axId val="7690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1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1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0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153</c:v>
                </c:pt>
                <c:pt idx="1">
                  <c:v>165</c:v>
                </c:pt>
                <c:pt idx="2">
                  <c:v>151</c:v>
                </c:pt>
                <c:pt idx="3">
                  <c:v>127.5</c:v>
                </c:pt>
                <c:pt idx="4">
                  <c:v>125.5</c:v>
                </c:pt>
                <c:pt idx="5">
                  <c:v>155</c:v>
                </c:pt>
                <c:pt idx="6">
                  <c:v>114</c:v>
                </c:pt>
                <c:pt idx="7">
                  <c:v>114.5</c:v>
                </c:pt>
                <c:pt idx="8">
                  <c:v>115</c:v>
                </c:pt>
                <c:pt idx="9">
                  <c:v>110</c:v>
                </c:pt>
                <c:pt idx="10">
                  <c:v>123.5</c:v>
                </c:pt>
                <c:pt idx="11">
                  <c:v>153</c:v>
                </c:pt>
                <c:pt idx="12">
                  <c:v>140</c:v>
                </c:pt>
                <c:pt idx="13">
                  <c:v>102</c:v>
                </c:pt>
                <c:pt idx="14">
                  <c:v>134.5</c:v>
                </c:pt>
                <c:pt idx="15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34944"/>
        <c:axId val="77242368"/>
      </c:barChart>
      <c:catAx>
        <c:axId val="7723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4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3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801.5</c:v>
                </c:pt>
                <c:pt idx="1">
                  <c:v>912</c:v>
                </c:pt>
                <c:pt idx="2">
                  <c:v>891</c:v>
                </c:pt>
                <c:pt idx="3">
                  <c:v>804.5</c:v>
                </c:pt>
                <c:pt idx="4">
                  <c:v>921</c:v>
                </c:pt>
                <c:pt idx="5">
                  <c:v>842.5</c:v>
                </c:pt>
                <c:pt idx="6">
                  <c:v>863</c:v>
                </c:pt>
                <c:pt idx="7">
                  <c:v>845.5</c:v>
                </c:pt>
                <c:pt idx="8">
                  <c:v>900</c:v>
                </c:pt>
                <c:pt idx="9">
                  <c:v>818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85792"/>
        <c:axId val="77941376"/>
      </c:barChart>
      <c:catAx>
        <c:axId val="7758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4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8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914</c:v>
                </c:pt>
                <c:pt idx="1">
                  <c:v>888.5</c:v>
                </c:pt>
                <c:pt idx="2">
                  <c:v>952.5</c:v>
                </c:pt>
                <c:pt idx="3">
                  <c:v>935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69280"/>
        <c:axId val="77984896"/>
      </c:barChart>
      <c:catAx>
        <c:axId val="7796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8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6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830</c:v>
                </c:pt>
                <c:pt idx="1">
                  <c:v>887.5</c:v>
                </c:pt>
                <c:pt idx="2">
                  <c:v>884.5</c:v>
                </c:pt>
                <c:pt idx="3">
                  <c:v>835</c:v>
                </c:pt>
                <c:pt idx="4">
                  <c:v>879</c:v>
                </c:pt>
                <c:pt idx="5">
                  <c:v>874.5</c:v>
                </c:pt>
                <c:pt idx="6">
                  <c:v>874</c:v>
                </c:pt>
                <c:pt idx="7">
                  <c:v>791</c:v>
                </c:pt>
                <c:pt idx="8">
                  <c:v>794.5</c:v>
                </c:pt>
                <c:pt idx="9">
                  <c:v>774.5</c:v>
                </c:pt>
                <c:pt idx="10">
                  <c:v>779.5</c:v>
                </c:pt>
                <c:pt idx="11">
                  <c:v>849.5</c:v>
                </c:pt>
                <c:pt idx="12">
                  <c:v>804.5</c:v>
                </c:pt>
                <c:pt idx="13">
                  <c:v>894</c:v>
                </c:pt>
                <c:pt idx="14">
                  <c:v>849.5</c:v>
                </c:pt>
                <c:pt idx="15">
                  <c:v>924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05600"/>
        <c:axId val="77708672"/>
      </c:barChart>
      <c:catAx>
        <c:axId val="7770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0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0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1000.5</c:v>
                </c:pt>
                <c:pt idx="4">
                  <c:v>1102.5</c:v>
                </c:pt>
                <c:pt idx="5">
                  <c:v>1115.5</c:v>
                </c:pt>
                <c:pt idx="6">
                  <c:v>1125.5</c:v>
                </c:pt>
                <c:pt idx="7">
                  <c:v>1126</c:v>
                </c:pt>
                <c:pt idx="8">
                  <c:v>1116</c:v>
                </c:pt>
                <c:pt idx="9">
                  <c:v>1079</c:v>
                </c:pt>
                <c:pt idx="13">
                  <c:v>1232</c:v>
                </c:pt>
                <c:pt idx="14">
                  <c:v>1230</c:v>
                </c:pt>
                <c:pt idx="15">
                  <c:v>1212.5</c:v>
                </c:pt>
                <c:pt idx="16">
                  <c:v>1215.5</c:v>
                </c:pt>
                <c:pt idx="17">
                  <c:v>1179.5</c:v>
                </c:pt>
                <c:pt idx="18">
                  <c:v>1153.5</c:v>
                </c:pt>
                <c:pt idx="19">
                  <c:v>1142.5</c:v>
                </c:pt>
                <c:pt idx="20">
                  <c:v>1096.5</c:v>
                </c:pt>
                <c:pt idx="21">
                  <c:v>1113.5</c:v>
                </c:pt>
                <c:pt idx="22">
                  <c:v>1092</c:v>
                </c:pt>
                <c:pt idx="23">
                  <c:v>1137.5</c:v>
                </c:pt>
                <c:pt idx="24">
                  <c:v>1137.5</c:v>
                </c:pt>
                <c:pt idx="25">
                  <c:v>1168</c:v>
                </c:pt>
                <c:pt idx="29">
                  <c:v>1307.5</c:v>
                </c:pt>
                <c:pt idx="30">
                  <c:v>979.5</c:v>
                </c:pt>
                <c:pt idx="31">
                  <c:v>697.5</c:v>
                </c:pt>
                <c:pt idx="32">
                  <c:v>327.5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1486.5</c:v>
                </c:pt>
                <c:pt idx="4">
                  <c:v>1497.5</c:v>
                </c:pt>
                <c:pt idx="5">
                  <c:v>1475.5</c:v>
                </c:pt>
                <c:pt idx="6">
                  <c:v>1456.5</c:v>
                </c:pt>
                <c:pt idx="7">
                  <c:v>1501</c:v>
                </c:pt>
                <c:pt idx="8">
                  <c:v>1519</c:v>
                </c:pt>
                <c:pt idx="9">
                  <c:v>1483</c:v>
                </c:pt>
                <c:pt idx="13">
                  <c:v>1221</c:v>
                </c:pt>
                <c:pt idx="14">
                  <c:v>1260.5</c:v>
                </c:pt>
                <c:pt idx="15">
                  <c:v>1264</c:v>
                </c:pt>
                <c:pt idx="16">
                  <c:v>1302</c:v>
                </c:pt>
                <c:pt idx="17">
                  <c:v>1342</c:v>
                </c:pt>
                <c:pt idx="18">
                  <c:v>1330</c:v>
                </c:pt>
                <c:pt idx="19">
                  <c:v>1315</c:v>
                </c:pt>
                <c:pt idx="20">
                  <c:v>1264</c:v>
                </c:pt>
                <c:pt idx="21">
                  <c:v>1269.5</c:v>
                </c:pt>
                <c:pt idx="22">
                  <c:v>1270.5</c:v>
                </c:pt>
                <c:pt idx="23">
                  <c:v>1332.5</c:v>
                </c:pt>
                <c:pt idx="24">
                  <c:v>1367.5</c:v>
                </c:pt>
                <c:pt idx="25">
                  <c:v>1406</c:v>
                </c:pt>
                <c:pt idx="29">
                  <c:v>1323</c:v>
                </c:pt>
                <c:pt idx="30">
                  <c:v>1001</c:v>
                </c:pt>
                <c:pt idx="31">
                  <c:v>661.5</c:v>
                </c:pt>
                <c:pt idx="32">
                  <c:v>335.5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295.5</c:v>
                </c:pt>
                <c:pt idx="4">
                  <c:v>328</c:v>
                </c:pt>
                <c:pt idx="5">
                  <c:v>321.5</c:v>
                </c:pt>
                <c:pt idx="6">
                  <c:v>326.5</c:v>
                </c:pt>
                <c:pt idx="7">
                  <c:v>339.5</c:v>
                </c:pt>
                <c:pt idx="8">
                  <c:v>331</c:v>
                </c:pt>
                <c:pt idx="9">
                  <c:v>357.5</c:v>
                </c:pt>
                <c:pt idx="13">
                  <c:v>387.5</c:v>
                </c:pt>
                <c:pt idx="14">
                  <c:v>426.5</c:v>
                </c:pt>
                <c:pt idx="15">
                  <c:v>437.5</c:v>
                </c:pt>
                <c:pt idx="16">
                  <c:v>423</c:v>
                </c:pt>
                <c:pt idx="17">
                  <c:v>388</c:v>
                </c:pt>
                <c:pt idx="18">
                  <c:v>352</c:v>
                </c:pt>
                <c:pt idx="19">
                  <c:v>323</c:v>
                </c:pt>
                <c:pt idx="20">
                  <c:v>316</c:v>
                </c:pt>
                <c:pt idx="21">
                  <c:v>313.5</c:v>
                </c:pt>
                <c:pt idx="22">
                  <c:v>319</c:v>
                </c:pt>
                <c:pt idx="23">
                  <c:v>339</c:v>
                </c:pt>
                <c:pt idx="24">
                  <c:v>363</c:v>
                </c:pt>
                <c:pt idx="25">
                  <c:v>370.5</c:v>
                </c:pt>
                <c:pt idx="29">
                  <c:v>447.5</c:v>
                </c:pt>
                <c:pt idx="30">
                  <c:v>342.5</c:v>
                </c:pt>
                <c:pt idx="31">
                  <c:v>230</c:v>
                </c:pt>
                <c:pt idx="32">
                  <c:v>116.5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626.5</c:v>
                </c:pt>
                <c:pt idx="4">
                  <c:v>600.5</c:v>
                </c:pt>
                <c:pt idx="5">
                  <c:v>546.5</c:v>
                </c:pt>
                <c:pt idx="6">
                  <c:v>522.5</c:v>
                </c:pt>
                <c:pt idx="7">
                  <c:v>505.5</c:v>
                </c:pt>
                <c:pt idx="8">
                  <c:v>485</c:v>
                </c:pt>
                <c:pt idx="9">
                  <c:v>507</c:v>
                </c:pt>
                <c:pt idx="13">
                  <c:v>596.5</c:v>
                </c:pt>
                <c:pt idx="14">
                  <c:v>569</c:v>
                </c:pt>
                <c:pt idx="15">
                  <c:v>559</c:v>
                </c:pt>
                <c:pt idx="16">
                  <c:v>522</c:v>
                </c:pt>
                <c:pt idx="17">
                  <c:v>509</c:v>
                </c:pt>
                <c:pt idx="18">
                  <c:v>498.5</c:v>
                </c:pt>
                <c:pt idx="19">
                  <c:v>453.5</c:v>
                </c:pt>
                <c:pt idx="20">
                  <c:v>463</c:v>
                </c:pt>
                <c:pt idx="21">
                  <c:v>501.5</c:v>
                </c:pt>
                <c:pt idx="22">
                  <c:v>526.5</c:v>
                </c:pt>
                <c:pt idx="23">
                  <c:v>518.5</c:v>
                </c:pt>
                <c:pt idx="24">
                  <c:v>529.5</c:v>
                </c:pt>
                <c:pt idx="25">
                  <c:v>527.5</c:v>
                </c:pt>
                <c:pt idx="29">
                  <c:v>612</c:v>
                </c:pt>
                <c:pt idx="30">
                  <c:v>453</c:v>
                </c:pt>
                <c:pt idx="31">
                  <c:v>298.5</c:v>
                </c:pt>
                <c:pt idx="32">
                  <c:v>155.5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3409</c:v>
                </c:pt>
                <c:pt idx="4">
                  <c:v>3528.5</c:v>
                </c:pt>
                <c:pt idx="5">
                  <c:v>3459</c:v>
                </c:pt>
                <c:pt idx="6">
                  <c:v>3431</c:v>
                </c:pt>
                <c:pt idx="7">
                  <c:v>3472</c:v>
                </c:pt>
                <c:pt idx="8">
                  <c:v>3451</c:v>
                </c:pt>
                <c:pt idx="9">
                  <c:v>3426.5</c:v>
                </c:pt>
                <c:pt idx="13">
                  <c:v>3437</c:v>
                </c:pt>
                <c:pt idx="14">
                  <c:v>3486</c:v>
                </c:pt>
                <c:pt idx="15">
                  <c:v>3473</c:v>
                </c:pt>
                <c:pt idx="16">
                  <c:v>3462.5</c:v>
                </c:pt>
                <c:pt idx="17">
                  <c:v>3418.5</c:v>
                </c:pt>
                <c:pt idx="18">
                  <c:v>3334</c:v>
                </c:pt>
                <c:pt idx="19">
                  <c:v>3234</c:v>
                </c:pt>
                <c:pt idx="20">
                  <c:v>3139.5</c:v>
                </c:pt>
                <c:pt idx="21">
                  <c:v>3198</c:v>
                </c:pt>
                <c:pt idx="22">
                  <c:v>3208</c:v>
                </c:pt>
                <c:pt idx="23">
                  <c:v>3327.5</c:v>
                </c:pt>
                <c:pt idx="24">
                  <c:v>3397.5</c:v>
                </c:pt>
                <c:pt idx="25">
                  <c:v>3472</c:v>
                </c:pt>
                <c:pt idx="29">
                  <c:v>3690</c:v>
                </c:pt>
                <c:pt idx="30">
                  <c:v>2776</c:v>
                </c:pt>
                <c:pt idx="31">
                  <c:v>1887.5</c:v>
                </c:pt>
                <c:pt idx="32">
                  <c:v>935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29280"/>
        <c:axId val="72930816"/>
      </c:lineChart>
      <c:catAx>
        <c:axId val="729292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930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929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298.5</c:v>
                </c:pt>
                <c:pt idx="1">
                  <c:v>300.5</c:v>
                </c:pt>
                <c:pt idx="2">
                  <c:v>319</c:v>
                </c:pt>
                <c:pt idx="3">
                  <c:v>314</c:v>
                </c:pt>
                <c:pt idx="4">
                  <c:v>296.5</c:v>
                </c:pt>
                <c:pt idx="5">
                  <c:v>283</c:v>
                </c:pt>
                <c:pt idx="6">
                  <c:v>322</c:v>
                </c:pt>
                <c:pt idx="7">
                  <c:v>278</c:v>
                </c:pt>
                <c:pt idx="8">
                  <c:v>270.5</c:v>
                </c:pt>
                <c:pt idx="9">
                  <c:v>272</c:v>
                </c:pt>
                <c:pt idx="10">
                  <c:v>276</c:v>
                </c:pt>
                <c:pt idx="11">
                  <c:v>295</c:v>
                </c:pt>
                <c:pt idx="12">
                  <c:v>249</c:v>
                </c:pt>
                <c:pt idx="13">
                  <c:v>317.5</c:v>
                </c:pt>
                <c:pt idx="14">
                  <c:v>276</c:v>
                </c:pt>
                <c:pt idx="15">
                  <c:v>325.5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486336"/>
        <c:axId val="73489408"/>
      </c:barChart>
      <c:catAx>
        <c:axId val="734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48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48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4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328</c:v>
                </c:pt>
                <c:pt idx="1">
                  <c:v>282</c:v>
                </c:pt>
                <c:pt idx="2">
                  <c:v>370</c:v>
                </c:pt>
                <c:pt idx="3">
                  <c:v>327.5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513216"/>
        <c:axId val="75449856"/>
      </c:barChart>
      <c:catAx>
        <c:axId val="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4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4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51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358.5</c:v>
                </c:pt>
                <c:pt idx="1">
                  <c:v>398</c:v>
                </c:pt>
                <c:pt idx="2">
                  <c:v>386.5</c:v>
                </c:pt>
                <c:pt idx="3">
                  <c:v>343.5</c:v>
                </c:pt>
                <c:pt idx="4">
                  <c:v>369.5</c:v>
                </c:pt>
                <c:pt idx="5">
                  <c:v>376</c:v>
                </c:pt>
                <c:pt idx="6">
                  <c:v>367.5</c:v>
                </c:pt>
                <c:pt idx="7">
                  <c:v>388</c:v>
                </c:pt>
                <c:pt idx="8">
                  <c:v>387.5</c:v>
                </c:pt>
                <c:pt idx="9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05120"/>
        <c:axId val="75608448"/>
      </c:barChart>
      <c:catAx>
        <c:axId val="7560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0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0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322</c:v>
                </c:pt>
                <c:pt idx="1">
                  <c:v>339.5</c:v>
                </c:pt>
                <c:pt idx="2">
                  <c:v>326</c:v>
                </c:pt>
                <c:pt idx="3">
                  <c:v>335.5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94144"/>
        <c:axId val="75922048"/>
      </c:barChart>
      <c:catAx>
        <c:axId val="7589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2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2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9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297</c:v>
                </c:pt>
                <c:pt idx="1">
                  <c:v>329</c:v>
                </c:pt>
                <c:pt idx="2">
                  <c:v>316.5</c:v>
                </c:pt>
                <c:pt idx="3">
                  <c:v>278.5</c:v>
                </c:pt>
                <c:pt idx="4">
                  <c:v>336.5</c:v>
                </c:pt>
                <c:pt idx="5">
                  <c:v>332.5</c:v>
                </c:pt>
                <c:pt idx="6">
                  <c:v>354.5</c:v>
                </c:pt>
                <c:pt idx="7">
                  <c:v>318.5</c:v>
                </c:pt>
                <c:pt idx="8">
                  <c:v>324.5</c:v>
                </c:pt>
                <c:pt idx="9">
                  <c:v>317.5</c:v>
                </c:pt>
                <c:pt idx="10">
                  <c:v>303.5</c:v>
                </c:pt>
                <c:pt idx="11">
                  <c:v>324</c:v>
                </c:pt>
                <c:pt idx="12">
                  <c:v>325.5</c:v>
                </c:pt>
                <c:pt idx="13">
                  <c:v>379.5</c:v>
                </c:pt>
                <c:pt idx="14">
                  <c:v>338.5</c:v>
                </c:pt>
                <c:pt idx="15">
                  <c:v>362.5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54048"/>
        <c:axId val="75973760"/>
      </c:barChart>
      <c:catAx>
        <c:axId val="7595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7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7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57</c:v>
                </c:pt>
                <c:pt idx="1">
                  <c:v>71</c:v>
                </c:pt>
                <c:pt idx="2">
                  <c:v>92.5</c:v>
                </c:pt>
                <c:pt idx="3">
                  <c:v>75</c:v>
                </c:pt>
                <c:pt idx="4">
                  <c:v>89.5</c:v>
                </c:pt>
                <c:pt idx="5">
                  <c:v>64.5</c:v>
                </c:pt>
                <c:pt idx="6">
                  <c:v>97.5</c:v>
                </c:pt>
                <c:pt idx="7">
                  <c:v>88</c:v>
                </c:pt>
                <c:pt idx="8">
                  <c:v>81</c:v>
                </c:pt>
                <c:pt idx="9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68608"/>
        <c:axId val="76471680"/>
      </c:barChart>
      <c:catAx>
        <c:axId val="7646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7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7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6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105</c:v>
                </c:pt>
                <c:pt idx="1">
                  <c:v>112.5</c:v>
                </c:pt>
                <c:pt idx="2">
                  <c:v>113.5</c:v>
                </c:pt>
                <c:pt idx="3">
                  <c:v>116.5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79104"/>
        <c:axId val="76519296"/>
      </c:barChart>
      <c:catAx>
        <c:axId val="764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1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81.5</c:v>
                </c:pt>
                <c:pt idx="1">
                  <c:v>93</c:v>
                </c:pt>
                <c:pt idx="2">
                  <c:v>98</c:v>
                </c:pt>
                <c:pt idx="3">
                  <c:v>115</c:v>
                </c:pt>
                <c:pt idx="4">
                  <c:v>120.5</c:v>
                </c:pt>
                <c:pt idx="5">
                  <c:v>104</c:v>
                </c:pt>
                <c:pt idx="6">
                  <c:v>83.5</c:v>
                </c:pt>
                <c:pt idx="7">
                  <c:v>80</c:v>
                </c:pt>
                <c:pt idx="8">
                  <c:v>84.5</c:v>
                </c:pt>
                <c:pt idx="9">
                  <c:v>75</c:v>
                </c:pt>
                <c:pt idx="10">
                  <c:v>76.5</c:v>
                </c:pt>
                <c:pt idx="11">
                  <c:v>77.5</c:v>
                </c:pt>
                <c:pt idx="12">
                  <c:v>90</c:v>
                </c:pt>
                <c:pt idx="13">
                  <c:v>95</c:v>
                </c:pt>
                <c:pt idx="14">
                  <c:v>100.5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25024"/>
        <c:axId val="76628352"/>
      </c:barChart>
      <c:catAx>
        <c:axId val="7662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2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2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X15" sqref="X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4527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v>44188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4</v>
      </c>
      <c r="C10" s="46">
        <v>170</v>
      </c>
      <c r="D10" s="46">
        <v>20</v>
      </c>
      <c r="E10" s="46">
        <v>3</v>
      </c>
      <c r="F10" s="6">
        <f t="shared" ref="F10:F22" si="0">B10*0.5+C10*1+D10*2+E10*2.5</f>
        <v>219.5</v>
      </c>
      <c r="G10" s="2"/>
      <c r="H10" s="19" t="s">
        <v>4</v>
      </c>
      <c r="I10" s="46">
        <v>13</v>
      </c>
      <c r="J10" s="46">
        <v>273</v>
      </c>
      <c r="K10" s="46">
        <v>6</v>
      </c>
      <c r="L10" s="46">
        <v>9</v>
      </c>
      <c r="M10" s="6">
        <f t="shared" ref="M10:M22" si="1">I10*0.5+J10*1+K10*2+L10*2.5</f>
        <v>314</v>
      </c>
      <c r="N10" s="9">
        <f>F20+F21+F22+M10</f>
        <v>1232</v>
      </c>
      <c r="O10" s="19" t="s">
        <v>43</v>
      </c>
      <c r="P10" s="46">
        <v>5</v>
      </c>
      <c r="Q10" s="46">
        <v>270</v>
      </c>
      <c r="R10" s="46">
        <v>19</v>
      </c>
      <c r="S10" s="46">
        <v>7</v>
      </c>
      <c r="T10" s="6">
        <f t="shared" ref="T10:T21" si="2">P10*0.5+Q10*1+R10*2+S10*2.5</f>
        <v>328</v>
      </c>
      <c r="U10" s="36"/>
    </row>
    <row r="11" spans="1:21" ht="24" customHeight="1" x14ac:dyDescent="0.2">
      <c r="A11" s="18" t="s">
        <v>14</v>
      </c>
      <c r="B11" s="46">
        <v>6</v>
      </c>
      <c r="C11" s="46">
        <v>212</v>
      </c>
      <c r="D11" s="46">
        <v>24</v>
      </c>
      <c r="E11" s="46">
        <v>3</v>
      </c>
      <c r="F11" s="6">
        <f t="shared" si="0"/>
        <v>270.5</v>
      </c>
      <c r="G11" s="2"/>
      <c r="H11" s="19" t="s">
        <v>5</v>
      </c>
      <c r="I11" s="46">
        <v>13</v>
      </c>
      <c r="J11" s="46">
        <v>261</v>
      </c>
      <c r="K11" s="46">
        <v>7</v>
      </c>
      <c r="L11" s="46">
        <v>6</v>
      </c>
      <c r="M11" s="6">
        <f t="shared" si="1"/>
        <v>296.5</v>
      </c>
      <c r="N11" s="9">
        <f>F21+F22+M10+M11</f>
        <v>1230</v>
      </c>
      <c r="O11" s="19" t="s">
        <v>44</v>
      </c>
      <c r="P11" s="46">
        <v>7</v>
      </c>
      <c r="Q11" s="46">
        <v>227</v>
      </c>
      <c r="R11" s="46">
        <v>17</v>
      </c>
      <c r="S11" s="46">
        <v>7</v>
      </c>
      <c r="T11" s="6">
        <f t="shared" si="2"/>
        <v>282</v>
      </c>
      <c r="U11" s="2"/>
    </row>
    <row r="12" spans="1:21" ht="24" customHeight="1" x14ac:dyDescent="0.2">
      <c r="A12" s="18" t="s">
        <v>17</v>
      </c>
      <c r="B12" s="46">
        <v>1</v>
      </c>
      <c r="C12" s="46">
        <v>191</v>
      </c>
      <c r="D12" s="46">
        <v>20</v>
      </c>
      <c r="E12" s="46">
        <v>9</v>
      </c>
      <c r="F12" s="6">
        <f t="shared" si="0"/>
        <v>254</v>
      </c>
      <c r="G12" s="2"/>
      <c r="H12" s="19" t="s">
        <v>6</v>
      </c>
      <c r="I12" s="46">
        <v>11</v>
      </c>
      <c r="J12" s="46">
        <v>243</v>
      </c>
      <c r="K12" s="46">
        <v>6</v>
      </c>
      <c r="L12" s="46">
        <v>9</v>
      </c>
      <c r="M12" s="6">
        <f t="shared" si="1"/>
        <v>283</v>
      </c>
      <c r="N12" s="2">
        <f>F22+M10+M11+M12</f>
        <v>1212.5</v>
      </c>
      <c r="O12" s="19" t="s">
        <v>32</v>
      </c>
      <c r="P12" s="46">
        <v>11</v>
      </c>
      <c r="Q12" s="46">
        <v>304</v>
      </c>
      <c r="R12" s="46">
        <v>19</v>
      </c>
      <c r="S12" s="46">
        <v>9</v>
      </c>
      <c r="T12" s="6">
        <f t="shared" si="2"/>
        <v>370</v>
      </c>
      <c r="U12" s="2"/>
    </row>
    <row r="13" spans="1:21" ht="24" customHeight="1" x14ac:dyDescent="0.2">
      <c r="A13" s="18" t="s">
        <v>19</v>
      </c>
      <c r="B13" s="46">
        <v>7</v>
      </c>
      <c r="C13" s="46">
        <v>203</v>
      </c>
      <c r="D13" s="46">
        <v>10</v>
      </c>
      <c r="E13" s="46">
        <v>12</v>
      </c>
      <c r="F13" s="6">
        <f t="shared" si="0"/>
        <v>256.5</v>
      </c>
      <c r="G13" s="2">
        <f t="shared" ref="G13:G19" si="3">F10+F11+F12+F13</f>
        <v>1000.5</v>
      </c>
      <c r="H13" s="19" t="s">
        <v>7</v>
      </c>
      <c r="I13" s="46">
        <v>7</v>
      </c>
      <c r="J13" s="46">
        <v>275</v>
      </c>
      <c r="K13" s="46">
        <v>8</v>
      </c>
      <c r="L13" s="46">
        <v>11</v>
      </c>
      <c r="M13" s="6">
        <f t="shared" si="1"/>
        <v>322</v>
      </c>
      <c r="N13" s="2">
        <f t="shared" ref="N13:N18" si="4">M10+M11+M12+M13</f>
        <v>1215.5</v>
      </c>
      <c r="O13" s="19" t="s">
        <v>33</v>
      </c>
      <c r="P13" s="46">
        <v>16</v>
      </c>
      <c r="Q13" s="46">
        <v>244</v>
      </c>
      <c r="R13" s="46">
        <v>19</v>
      </c>
      <c r="S13" s="46">
        <v>15</v>
      </c>
      <c r="T13" s="6">
        <f t="shared" si="2"/>
        <v>327.5</v>
      </c>
      <c r="U13" s="2">
        <f t="shared" ref="U13:U21" si="5">T10+T11+T12+T13</f>
        <v>1307.5</v>
      </c>
    </row>
    <row r="14" spans="1:21" ht="24" customHeight="1" x14ac:dyDescent="0.2">
      <c r="A14" s="18" t="s">
        <v>21</v>
      </c>
      <c r="B14" s="46">
        <v>10</v>
      </c>
      <c r="C14" s="46">
        <v>260</v>
      </c>
      <c r="D14" s="46">
        <v>17</v>
      </c>
      <c r="E14" s="46">
        <v>9</v>
      </c>
      <c r="F14" s="6">
        <f t="shared" si="0"/>
        <v>321.5</v>
      </c>
      <c r="G14" s="2">
        <f t="shared" si="3"/>
        <v>1102.5</v>
      </c>
      <c r="H14" s="19" t="s">
        <v>9</v>
      </c>
      <c r="I14" s="46">
        <v>5</v>
      </c>
      <c r="J14" s="46">
        <v>251</v>
      </c>
      <c r="K14" s="46">
        <v>6</v>
      </c>
      <c r="L14" s="46">
        <v>5</v>
      </c>
      <c r="M14" s="6">
        <f t="shared" si="1"/>
        <v>278</v>
      </c>
      <c r="N14" s="2">
        <f t="shared" si="4"/>
        <v>1179.5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979.5</v>
      </c>
    </row>
    <row r="15" spans="1:21" ht="24" customHeight="1" x14ac:dyDescent="0.2">
      <c r="A15" s="18" t="s">
        <v>23</v>
      </c>
      <c r="B15" s="46">
        <v>3</v>
      </c>
      <c r="C15" s="46">
        <v>229</v>
      </c>
      <c r="D15" s="46">
        <v>14</v>
      </c>
      <c r="E15" s="46">
        <v>10</v>
      </c>
      <c r="F15" s="6">
        <f t="shared" si="0"/>
        <v>283.5</v>
      </c>
      <c r="G15" s="2">
        <f t="shared" si="3"/>
        <v>1115.5</v>
      </c>
      <c r="H15" s="19" t="s">
        <v>12</v>
      </c>
      <c r="I15" s="46">
        <v>5</v>
      </c>
      <c r="J15" s="46">
        <v>248</v>
      </c>
      <c r="K15" s="46">
        <v>5</v>
      </c>
      <c r="L15" s="46">
        <v>4</v>
      </c>
      <c r="M15" s="6">
        <f t="shared" si="1"/>
        <v>270.5</v>
      </c>
      <c r="N15" s="2">
        <f t="shared" si="4"/>
        <v>1153.5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697.5</v>
      </c>
    </row>
    <row r="16" spans="1:21" ht="24" customHeight="1" x14ac:dyDescent="0.2">
      <c r="A16" s="18" t="s">
        <v>39</v>
      </c>
      <c r="B16" s="46">
        <v>3</v>
      </c>
      <c r="C16" s="46">
        <v>218</v>
      </c>
      <c r="D16" s="46">
        <v>11</v>
      </c>
      <c r="E16" s="46">
        <v>9</v>
      </c>
      <c r="F16" s="6">
        <f t="shared" si="0"/>
        <v>264</v>
      </c>
      <c r="G16" s="2">
        <f t="shared" si="3"/>
        <v>1125.5</v>
      </c>
      <c r="H16" s="19" t="s">
        <v>15</v>
      </c>
      <c r="I16" s="46">
        <v>6</v>
      </c>
      <c r="J16" s="46">
        <v>246</v>
      </c>
      <c r="K16" s="46">
        <v>4</v>
      </c>
      <c r="L16" s="46">
        <v>6</v>
      </c>
      <c r="M16" s="6">
        <f t="shared" si="1"/>
        <v>272</v>
      </c>
      <c r="N16" s="2">
        <f t="shared" si="4"/>
        <v>1142.5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327.5</v>
      </c>
    </row>
    <row r="17" spans="1:25" ht="24" customHeight="1" x14ac:dyDescent="0.2">
      <c r="A17" s="18" t="s">
        <v>40</v>
      </c>
      <c r="B17" s="46">
        <v>4</v>
      </c>
      <c r="C17" s="46">
        <v>193</v>
      </c>
      <c r="D17" s="46">
        <v>11</v>
      </c>
      <c r="E17" s="46">
        <v>16</v>
      </c>
      <c r="F17" s="6">
        <f t="shared" si="0"/>
        <v>257</v>
      </c>
      <c r="G17" s="2">
        <f t="shared" si="3"/>
        <v>1126</v>
      </c>
      <c r="H17" s="19" t="s">
        <v>18</v>
      </c>
      <c r="I17" s="46">
        <v>7</v>
      </c>
      <c r="J17" s="46">
        <v>244</v>
      </c>
      <c r="K17" s="46">
        <v>8</v>
      </c>
      <c r="L17" s="46">
        <v>5</v>
      </c>
      <c r="M17" s="6">
        <f t="shared" si="1"/>
        <v>276</v>
      </c>
      <c r="N17" s="2">
        <f t="shared" si="4"/>
        <v>1096.5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5" ht="24" customHeight="1" x14ac:dyDescent="0.2">
      <c r="A18" s="18" t="s">
        <v>41</v>
      </c>
      <c r="B18" s="46">
        <v>7</v>
      </c>
      <c r="C18" s="46">
        <v>269</v>
      </c>
      <c r="D18" s="46">
        <v>12</v>
      </c>
      <c r="E18" s="46">
        <v>6</v>
      </c>
      <c r="F18" s="6">
        <f t="shared" si="0"/>
        <v>311.5</v>
      </c>
      <c r="G18" s="2">
        <f t="shared" si="3"/>
        <v>1116</v>
      </c>
      <c r="H18" s="19" t="s">
        <v>20</v>
      </c>
      <c r="I18" s="46">
        <v>9</v>
      </c>
      <c r="J18" s="46">
        <v>256</v>
      </c>
      <c r="K18" s="46">
        <v>6</v>
      </c>
      <c r="L18" s="46">
        <v>9</v>
      </c>
      <c r="M18" s="6">
        <f t="shared" si="1"/>
        <v>295</v>
      </c>
      <c r="N18" s="2">
        <f t="shared" si="4"/>
        <v>1113.5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5" ht="24" customHeight="1" thickBot="1" x14ac:dyDescent="0.25">
      <c r="A19" s="21" t="s">
        <v>42</v>
      </c>
      <c r="B19" s="47">
        <v>4</v>
      </c>
      <c r="C19" s="47">
        <v>210</v>
      </c>
      <c r="D19" s="47">
        <v>11</v>
      </c>
      <c r="E19" s="47">
        <v>5</v>
      </c>
      <c r="F19" s="7">
        <f t="shared" si="0"/>
        <v>246.5</v>
      </c>
      <c r="G19" s="3">
        <f t="shared" si="3"/>
        <v>1079</v>
      </c>
      <c r="H19" s="20" t="s">
        <v>22</v>
      </c>
      <c r="I19" s="45">
        <v>2</v>
      </c>
      <c r="J19" s="45">
        <v>219</v>
      </c>
      <c r="K19" s="45">
        <v>7</v>
      </c>
      <c r="L19" s="45">
        <v>6</v>
      </c>
      <c r="M19" s="6">
        <f t="shared" si="1"/>
        <v>249</v>
      </c>
      <c r="N19" s="2">
        <f>M16+M17+M18+M19</f>
        <v>1092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5" ht="24" customHeight="1" x14ac:dyDescent="0.2">
      <c r="A20" s="19" t="s">
        <v>27</v>
      </c>
      <c r="B20" s="45">
        <v>10</v>
      </c>
      <c r="C20" s="45">
        <v>245</v>
      </c>
      <c r="D20" s="45">
        <v>8</v>
      </c>
      <c r="E20" s="45">
        <v>13</v>
      </c>
      <c r="F20" s="8">
        <f t="shared" si="0"/>
        <v>298.5</v>
      </c>
      <c r="G20" s="35"/>
      <c r="H20" s="19" t="s">
        <v>24</v>
      </c>
      <c r="I20" s="46">
        <v>17</v>
      </c>
      <c r="J20" s="46">
        <v>278</v>
      </c>
      <c r="K20" s="46">
        <v>3</v>
      </c>
      <c r="L20" s="46">
        <v>10</v>
      </c>
      <c r="M20" s="8">
        <f t="shared" si="1"/>
        <v>317.5</v>
      </c>
      <c r="N20" s="2">
        <f>M17+M18+M19+M20</f>
        <v>1137.5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5" ht="24" customHeight="1" thickBot="1" x14ac:dyDescent="0.25">
      <c r="A21" s="19" t="s">
        <v>28</v>
      </c>
      <c r="B21" s="46">
        <v>13</v>
      </c>
      <c r="C21" s="46">
        <v>260</v>
      </c>
      <c r="D21" s="46">
        <v>7</v>
      </c>
      <c r="E21" s="46">
        <v>8</v>
      </c>
      <c r="F21" s="6">
        <f t="shared" si="0"/>
        <v>300.5</v>
      </c>
      <c r="G21" s="36"/>
      <c r="H21" s="20" t="s">
        <v>25</v>
      </c>
      <c r="I21" s="46">
        <v>8</v>
      </c>
      <c r="J21" s="46">
        <v>236</v>
      </c>
      <c r="K21" s="46">
        <v>18</v>
      </c>
      <c r="L21" s="46">
        <v>0</v>
      </c>
      <c r="M21" s="6">
        <f t="shared" si="1"/>
        <v>276</v>
      </c>
      <c r="N21" s="2">
        <f>M18+M19+M20+M21</f>
        <v>1137.5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V21" s="1">
        <f>SUM(P16:P19)</f>
        <v>0</v>
      </c>
      <c r="W21" s="1">
        <f t="shared" ref="W21:Y21" si="6">SUM(Q16:Q19)</f>
        <v>0</v>
      </c>
      <c r="X21" s="1">
        <f t="shared" si="6"/>
        <v>0</v>
      </c>
      <c r="Y21" s="1">
        <f t="shared" si="6"/>
        <v>0</v>
      </c>
    </row>
    <row r="22" spans="1:25" ht="24" customHeight="1" thickBot="1" x14ac:dyDescent="0.25">
      <c r="A22" s="19" t="s">
        <v>1</v>
      </c>
      <c r="B22" s="46">
        <v>10</v>
      </c>
      <c r="C22" s="46">
        <v>285</v>
      </c>
      <c r="D22" s="46">
        <v>7</v>
      </c>
      <c r="E22" s="46">
        <v>6</v>
      </c>
      <c r="F22" s="6">
        <f t="shared" si="0"/>
        <v>319</v>
      </c>
      <c r="G22" s="2"/>
      <c r="H22" s="21" t="s">
        <v>26</v>
      </c>
      <c r="I22" s="47">
        <v>5</v>
      </c>
      <c r="J22" s="47">
        <v>284</v>
      </c>
      <c r="K22" s="47">
        <v>7</v>
      </c>
      <c r="L22" s="47">
        <v>10</v>
      </c>
      <c r="M22" s="6">
        <f t="shared" si="1"/>
        <v>325.5</v>
      </c>
      <c r="N22" s="3">
        <f>M19+M20+M21+M22</f>
        <v>1168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1126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1232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1307.5</v>
      </c>
    </row>
    <row r="24" spans="1:25" ht="1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27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4527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f>'G-1'!S6:U6</f>
        <v>44188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10</v>
      </c>
      <c r="C10" s="46">
        <v>310</v>
      </c>
      <c r="D10" s="46">
        <v>18</v>
      </c>
      <c r="E10" s="46">
        <v>3</v>
      </c>
      <c r="F10" s="6">
        <f t="shared" ref="F10:F22" si="0">B10*0.5+C10*1+D10*2+E10*2.5</f>
        <v>358.5</v>
      </c>
      <c r="G10" s="2"/>
      <c r="H10" s="19" t="s">
        <v>4</v>
      </c>
      <c r="I10" s="46">
        <v>6</v>
      </c>
      <c r="J10" s="46">
        <v>255</v>
      </c>
      <c r="K10" s="46">
        <v>4</v>
      </c>
      <c r="L10" s="46">
        <v>5</v>
      </c>
      <c r="M10" s="6">
        <f t="shared" ref="M10:M22" si="1">I10*0.5+J10*1+K10*2+L10*2.5</f>
        <v>278.5</v>
      </c>
      <c r="N10" s="9">
        <f>F20+F21+F22+M10</f>
        <v>1221</v>
      </c>
      <c r="O10" s="19" t="s">
        <v>43</v>
      </c>
      <c r="P10" s="46">
        <v>13</v>
      </c>
      <c r="Q10" s="46">
        <v>265</v>
      </c>
      <c r="R10" s="46">
        <v>14</v>
      </c>
      <c r="S10" s="46">
        <v>9</v>
      </c>
      <c r="T10" s="6">
        <f t="shared" ref="T10:T21" si="2">P10*0.5+Q10*1+R10*2+S10*2.5</f>
        <v>322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345</v>
      </c>
      <c r="D11" s="46">
        <v>15</v>
      </c>
      <c r="E11" s="46">
        <v>6</v>
      </c>
      <c r="F11" s="6">
        <f t="shared" si="0"/>
        <v>398</v>
      </c>
      <c r="G11" s="2"/>
      <c r="H11" s="19" t="s">
        <v>5</v>
      </c>
      <c r="I11" s="46">
        <v>6</v>
      </c>
      <c r="J11" s="46">
        <v>295</v>
      </c>
      <c r="K11" s="46">
        <v>8</v>
      </c>
      <c r="L11" s="46">
        <v>9</v>
      </c>
      <c r="M11" s="6">
        <f t="shared" si="1"/>
        <v>336.5</v>
      </c>
      <c r="N11" s="9">
        <f>F21+F22+M10+M11</f>
        <v>1260.5</v>
      </c>
      <c r="O11" s="19" t="s">
        <v>44</v>
      </c>
      <c r="P11" s="46">
        <v>15</v>
      </c>
      <c r="Q11" s="46">
        <v>281</v>
      </c>
      <c r="R11" s="46">
        <v>13</v>
      </c>
      <c r="S11" s="46">
        <v>10</v>
      </c>
      <c r="T11" s="6">
        <f t="shared" si="2"/>
        <v>339.5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329</v>
      </c>
      <c r="D12" s="46">
        <v>16</v>
      </c>
      <c r="E12" s="46">
        <v>9</v>
      </c>
      <c r="F12" s="6">
        <f t="shared" si="0"/>
        <v>386.5</v>
      </c>
      <c r="G12" s="2"/>
      <c r="H12" s="19" t="s">
        <v>6</v>
      </c>
      <c r="I12" s="46">
        <v>5</v>
      </c>
      <c r="J12" s="46">
        <v>303</v>
      </c>
      <c r="K12" s="46">
        <v>6</v>
      </c>
      <c r="L12" s="46">
        <v>6</v>
      </c>
      <c r="M12" s="6">
        <f t="shared" si="1"/>
        <v>332.5</v>
      </c>
      <c r="N12" s="2">
        <f>F22+M10+M11+M12</f>
        <v>1264</v>
      </c>
      <c r="O12" s="19" t="s">
        <v>32</v>
      </c>
      <c r="P12" s="46">
        <v>10</v>
      </c>
      <c r="Q12" s="46">
        <v>273</v>
      </c>
      <c r="R12" s="46">
        <v>14</v>
      </c>
      <c r="S12" s="46">
        <v>8</v>
      </c>
      <c r="T12" s="6">
        <f t="shared" si="2"/>
        <v>326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291</v>
      </c>
      <c r="D13" s="46">
        <v>13</v>
      </c>
      <c r="E13" s="46">
        <v>10</v>
      </c>
      <c r="F13" s="6">
        <f t="shared" si="0"/>
        <v>343.5</v>
      </c>
      <c r="G13" s="2">
        <f t="shared" ref="G13:G18" si="3">F10+F11+F12+F13</f>
        <v>1486.5</v>
      </c>
      <c r="H13" s="19" t="s">
        <v>7</v>
      </c>
      <c r="I13" s="46">
        <v>7</v>
      </c>
      <c r="J13" s="46">
        <v>315</v>
      </c>
      <c r="K13" s="46">
        <v>8</v>
      </c>
      <c r="L13" s="46">
        <v>8</v>
      </c>
      <c r="M13" s="6">
        <f t="shared" si="1"/>
        <v>354.5</v>
      </c>
      <c r="N13" s="2">
        <f t="shared" ref="N13:N18" si="4">M10+M11+M12+M13</f>
        <v>1302</v>
      </c>
      <c r="O13" s="19" t="s">
        <v>33</v>
      </c>
      <c r="P13" s="46">
        <v>11</v>
      </c>
      <c r="Q13" s="46">
        <v>291</v>
      </c>
      <c r="R13" s="46">
        <v>12</v>
      </c>
      <c r="S13" s="46">
        <v>6</v>
      </c>
      <c r="T13" s="6">
        <f t="shared" si="2"/>
        <v>335.5</v>
      </c>
      <c r="U13" s="2">
        <f t="shared" ref="U13:U21" si="5">T10+T11+T12+T13</f>
        <v>1323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311</v>
      </c>
      <c r="D14" s="46">
        <v>20</v>
      </c>
      <c r="E14" s="46">
        <v>6</v>
      </c>
      <c r="F14" s="6">
        <f t="shared" si="0"/>
        <v>369.5</v>
      </c>
      <c r="G14" s="2">
        <f t="shared" si="3"/>
        <v>1497.5</v>
      </c>
      <c r="H14" s="19" t="s">
        <v>9</v>
      </c>
      <c r="I14" s="46">
        <v>12</v>
      </c>
      <c r="J14" s="46">
        <v>288</v>
      </c>
      <c r="K14" s="46">
        <v>6</v>
      </c>
      <c r="L14" s="46">
        <v>5</v>
      </c>
      <c r="M14" s="6">
        <f t="shared" si="1"/>
        <v>318.5</v>
      </c>
      <c r="N14" s="2">
        <f t="shared" si="4"/>
        <v>1342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1001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304</v>
      </c>
      <c r="D15" s="46">
        <v>12</v>
      </c>
      <c r="E15" s="46">
        <v>17</v>
      </c>
      <c r="F15" s="6">
        <f t="shared" si="0"/>
        <v>376</v>
      </c>
      <c r="G15" s="2">
        <f t="shared" si="3"/>
        <v>1475.5</v>
      </c>
      <c r="H15" s="19" t="s">
        <v>12</v>
      </c>
      <c r="I15" s="46">
        <v>10</v>
      </c>
      <c r="J15" s="46">
        <v>284</v>
      </c>
      <c r="K15" s="46">
        <v>9</v>
      </c>
      <c r="L15" s="46">
        <v>7</v>
      </c>
      <c r="M15" s="6">
        <f t="shared" si="1"/>
        <v>324.5</v>
      </c>
      <c r="N15" s="2">
        <f t="shared" si="4"/>
        <v>1330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661.5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313</v>
      </c>
      <c r="D16" s="46">
        <v>8</v>
      </c>
      <c r="E16" s="46">
        <v>14</v>
      </c>
      <c r="F16" s="6">
        <f t="shared" si="0"/>
        <v>367.5</v>
      </c>
      <c r="G16" s="2">
        <f t="shared" si="3"/>
        <v>1456.5</v>
      </c>
      <c r="H16" s="19" t="s">
        <v>15</v>
      </c>
      <c r="I16" s="46">
        <v>8</v>
      </c>
      <c r="J16" s="46">
        <v>281</v>
      </c>
      <c r="K16" s="46">
        <v>10</v>
      </c>
      <c r="L16" s="46">
        <v>5</v>
      </c>
      <c r="M16" s="6">
        <f t="shared" si="1"/>
        <v>317.5</v>
      </c>
      <c r="N16" s="2">
        <f t="shared" si="4"/>
        <v>1315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335.5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349</v>
      </c>
      <c r="D17" s="46">
        <v>6</v>
      </c>
      <c r="E17" s="46">
        <v>10</v>
      </c>
      <c r="F17" s="6">
        <f t="shared" si="0"/>
        <v>388</v>
      </c>
      <c r="G17" s="2">
        <f t="shared" si="3"/>
        <v>1501</v>
      </c>
      <c r="H17" s="19" t="s">
        <v>18</v>
      </c>
      <c r="I17" s="46">
        <v>11</v>
      </c>
      <c r="J17" s="46">
        <v>266</v>
      </c>
      <c r="K17" s="46">
        <v>11</v>
      </c>
      <c r="L17" s="46">
        <v>4</v>
      </c>
      <c r="M17" s="6">
        <f t="shared" si="1"/>
        <v>303.5</v>
      </c>
      <c r="N17" s="2">
        <f t="shared" si="4"/>
        <v>1264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343</v>
      </c>
      <c r="D18" s="46">
        <v>12</v>
      </c>
      <c r="E18" s="46">
        <v>6</v>
      </c>
      <c r="F18" s="6">
        <f t="shared" si="0"/>
        <v>387.5</v>
      </c>
      <c r="G18" s="2">
        <f t="shared" si="3"/>
        <v>1519</v>
      </c>
      <c r="H18" s="19" t="s">
        <v>20</v>
      </c>
      <c r="I18" s="46">
        <v>10</v>
      </c>
      <c r="J18" s="46">
        <v>279</v>
      </c>
      <c r="K18" s="46">
        <v>10</v>
      </c>
      <c r="L18" s="46">
        <v>8</v>
      </c>
      <c r="M18" s="6">
        <f t="shared" si="1"/>
        <v>324</v>
      </c>
      <c r="N18" s="2">
        <f t="shared" si="4"/>
        <v>1269.5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299</v>
      </c>
      <c r="D19" s="47">
        <v>10</v>
      </c>
      <c r="E19" s="47">
        <v>8</v>
      </c>
      <c r="F19" s="7">
        <f t="shared" si="0"/>
        <v>340</v>
      </c>
      <c r="G19" s="3">
        <f>F16+F17+F18+F19</f>
        <v>1483</v>
      </c>
      <c r="H19" s="20" t="s">
        <v>22</v>
      </c>
      <c r="I19" s="45">
        <v>8</v>
      </c>
      <c r="J19" s="45">
        <v>281</v>
      </c>
      <c r="K19" s="45">
        <v>9</v>
      </c>
      <c r="L19" s="45">
        <v>9</v>
      </c>
      <c r="M19" s="6">
        <f t="shared" si="1"/>
        <v>325.5</v>
      </c>
      <c r="N19" s="2">
        <f>M16+M17+M18+M19</f>
        <v>1270.5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271</v>
      </c>
      <c r="D20" s="45">
        <v>6</v>
      </c>
      <c r="E20" s="45">
        <v>5</v>
      </c>
      <c r="F20" s="8">
        <f t="shared" si="0"/>
        <v>297</v>
      </c>
      <c r="G20" s="35"/>
      <c r="H20" s="19" t="s">
        <v>24</v>
      </c>
      <c r="I20" s="46">
        <v>12</v>
      </c>
      <c r="J20" s="46">
        <v>330</v>
      </c>
      <c r="K20" s="46">
        <v>13</v>
      </c>
      <c r="L20" s="46">
        <v>7</v>
      </c>
      <c r="M20" s="8">
        <f t="shared" si="1"/>
        <v>379.5</v>
      </c>
      <c r="N20" s="2">
        <f>M17+M18+M19+M20</f>
        <v>1332.5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286</v>
      </c>
      <c r="D21" s="46">
        <v>9</v>
      </c>
      <c r="E21" s="46">
        <v>9</v>
      </c>
      <c r="F21" s="6">
        <f t="shared" si="0"/>
        <v>329</v>
      </c>
      <c r="G21" s="36"/>
      <c r="H21" s="20" t="s">
        <v>25</v>
      </c>
      <c r="I21" s="46">
        <v>15</v>
      </c>
      <c r="J21" s="46">
        <v>295</v>
      </c>
      <c r="K21" s="46">
        <v>13</v>
      </c>
      <c r="L21" s="46">
        <v>4</v>
      </c>
      <c r="M21" s="6">
        <f t="shared" si="1"/>
        <v>338.5</v>
      </c>
      <c r="N21" s="2">
        <f>M18+M19+M20+M21</f>
        <v>1367.5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V21" s="1">
        <f>SUM(P16:P19)</f>
        <v>0</v>
      </c>
      <c r="W21" s="1">
        <f t="shared" ref="W21:Y21" si="6">SUM(Q16:Q19)</f>
        <v>0</v>
      </c>
      <c r="X21" s="1">
        <f t="shared" si="6"/>
        <v>0</v>
      </c>
      <c r="Y21" s="1">
        <f t="shared" si="6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274</v>
      </c>
      <c r="D22" s="46">
        <v>11</v>
      </c>
      <c r="E22" s="46">
        <v>8</v>
      </c>
      <c r="F22" s="6">
        <f t="shared" si="0"/>
        <v>316.5</v>
      </c>
      <c r="G22" s="2"/>
      <c r="H22" s="21" t="s">
        <v>26</v>
      </c>
      <c r="I22" s="47">
        <v>13</v>
      </c>
      <c r="J22" s="47">
        <v>324</v>
      </c>
      <c r="K22" s="47">
        <v>16</v>
      </c>
      <c r="L22" s="47">
        <v>0</v>
      </c>
      <c r="M22" s="6">
        <f t="shared" si="1"/>
        <v>362.5</v>
      </c>
      <c r="N22" s="3">
        <f>M19+M20+M21+M22</f>
        <v>1406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1519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1406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1323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87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45 X CARRERA 27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4527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154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44188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39</v>
      </c>
      <c r="C10" s="61">
        <v>25</v>
      </c>
      <c r="D10" s="61">
        <v>5</v>
      </c>
      <c r="E10" s="61">
        <v>1</v>
      </c>
      <c r="F10" s="62">
        <f t="shared" ref="F10:F22" si="0">B10*0.5+C10*1+D10*2+E10*2.5</f>
        <v>57</v>
      </c>
      <c r="G10" s="63"/>
      <c r="H10" s="64" t="s">
        <v>4</v>
      </c>
      <c r="I10" s="46">
        <v>49</v>
      </c>
      <c r="J10" s="46">
        <v>63</v>
      </c>
      <c r="K10" s="46">
        <v>5</v>
      </c>
      <c r="L10" s="46">
        <v>7</v>
      </c>
      <c r="M10" s="62">
        <f t="shared" ref="M10:M22" si="1">I10*0.5+J10*1+K10*2+L10*2.5</f>
        <v>115</v>
      </c>
      <c r="N10" s="65">
        <f>F20+F21+F22+M10</f>
        <v>387.5</v>
      </c>
      <c r="O10" s="64" t="s">
        <v>43</v>
      </c>
      <c r="P10" s="46">
        <v>44</v>
      </c>
      <c r="Q10" s="46">
        <v>67</v>
      </c>
      <c r="R10" s="46">
        <v>3</v>
      </c>
      <c r="S10" s="46">
        <v>4</v>
      </c>
      <c r="T10" s="62">
        <f t="shared" ref="T10:T21" si="2">P10*0.5+Q10*1+R10*2+S10*2.5</f>
        <v>105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43</v>
      </c>
      <c r="C11" s="61">
        <v>28</v>
      </c>
      <c r="D11" s="61">
        <v>7</v>
      </c>
      <c r="E11" s="61">
        <v>3</v>
      </c>
      <c r="F11" s="62">
        <f t="shared" si="0"/>
        <v>71</v>
      </c>
      <c r="G11" s="63"/>
      <c r="H11" s="64" t="s">
        <v>5</v>
      </c>
      <c r="I11" s="46">
        <v>52</v>
      </c>
      <c r="J11" s="46">
        <v>73</v>
      </c>
      <c r="K11" s="46">
        <v>7</v>
      </c>
      <c r="L11" s="46">
        <v>3</v>
      </c>
      <c r="M11" s="62">
        <f t="shared" si="1"/>
        <v>120.5</v>
      </c>
      <c r="N11" s="65">
        <f>F21+F22+M10+M11</f>
        <v>426.5</v>
      </c>
      <c r="O11" s="64" t="s">
        <v>44</v>
      </c>
      <c r="P11" s="46">
        <v>69</v>
      </c>
      <c r="Q11" s="46">
        <v>65</v>
      </c>
      <c r="R11" s="46">
        <v>4</v>
      </c>
      <c r="S11" s="46">
        <v>2</v>
      </c>
      <c r="T11" s="62">
        <f t="shared" si="2"/>
        <v>112.5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54</v>
      </c>
      <c r="C12" s="61">
        <v>44</v>
      </c>
      <c r="D12" s="61">
        <v>7</v>
      </c>
      <c r="E12" s="61">
        <v>3</v>
      </c>
      <c r="F12" s="62">
        <f t="shared" si="0"/>
        <v>92.5</v>
      </c>
      <c r="G12" s="63"/>
      <c r="H12" s="64" t="s">
        <v>6</v>
      </c>
      <c r="I12" s="46">
        <v>53</v>
      </c>
      <c r="J12" s="46">
        <v>60</v>
      </c>
      <c r="K12" s="46">
        <v>5</v>
      </c>
      <c r="L12" s="46">
        <v>3</v>
      </c>
      <c r="M12" s="62">
        <f t="shared" si="1"/>
        <v>104</v>
      </c>
      <c r="N12" s="63">
        <f>F22+M10+M11+M12</f>
        <v>437.5</v>
      </c>
      <c r="O12" s="64" t="s">
        <v>32</v>
      </c>
      <c r="P12" s="46">
        <v>66</v>
      </c>
      <c r="Q12" s="46">
        <v>69</v>
      </c>
      <c r="R12" s="46">
        <v>2</v>
      </c>
      <c r="S12" s="46">
        <v>3</v>
      </c>
      <c r="T12" s="62">
        <f t="shared" si="2"/>
        <v>113.5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42</v>
      </c>
      <c r="D13" s="61">
        <v>5</v>
      </c>
      <c r="E13" s="61">
        <v>1</v>
      </c>
      <c r="F13" s="62">
        <f t="shared" si="0"/>
        <v>75</v>
      </c>
      <c r="G13" s="63">
        <f t="shared" ref="G13:G19" si="3">F10+F11+F12+F13</f>
        <v>295.5</v>
      </c>
      <c r="H13" s="64" t="s">
        <v>7</v>
      </c>
      <c r="I13" s="46">
        <v>31</v>
      </c>
      <c r="J13" s="46">
        <v>52</v>
      </c>
      <c r="K13" s="46">
        <v>3</v>
      </c>
      <c r="L13" s="46">
        <v>4</v>
      </c>
      <c r="M13" s="62">
        <f t="shared" si="1"/>
        <v>83.5</v>
      </c>
      <c r="N13" s="63">
        <f t="shared" ref="N13:N18" si="4">M10+M11+M12+M13</f>
        <v>423</v>
      </c>
      <c r="O13" s="64" t="s">
        <v>33</v>
      </c>
      <c r="P13" s="46">
        <v>68</v>
      </c>
      <c r="Q13" s="46">
        <v>67</v>
      </c>
      <c r="R13" s="46">
        <v>4</v>
      </c>
      <c r="S13" s="46">
        <v>3</v>
      </c>
      <c r="T13" s="62">
        <f t="shared" si="2"/>
        <v>116.5</v>
      </c>
      <c r="U13" s="63">
        <f t="shared" ref="U13:U21" si="5">T10+T11+T12+T13</f>
        <v>447.5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45</v>
      </c>
      <c r="C14" s="61">
        <v>54</v>
      </c>
      <c r="D14" s="61">
        <v>4</v>
      </c>
      <c r="E14" s="61">
        <v>2</v>
      </c>
      <c r="F14" s="62">
        <f t="shared" si="0"/>
        <v>89.5</v>
      </c>
      <c r="G14" s="63">
        <f t="shared" si="3"/>
        <v>328</v>
      </c>
      <c r="H14" s="64" t="s">
        <v>9</v>
      </c>
      <c r="I14" s="46">
        <v>35</v>
      </c>
      <c r="J14" s="46">
        <v>50</v>
      </c>
      <c r="K14" s="46">
        <v>5</v>
      </c>
      <c r="L14" s="46">
        <v>1</v>
      </c>
      <c r="M14" s="62">
        <f t="shared" si="1"/>
        <v>80</v>
      </c>
      <c r="N14" s="63">
        <f t="shared" si="4"/>
        <v>388</v>
      </c>
      <c r="O14" s="64" t="s">
        <v>29</v>
      </c>
      <c r="P14" s="46"/>
      <c r="Q14" s="45"/>
      <c r="R14" s="45"/>
      <c r="S14" s="45"/>
      <c r="T14" s="62">
        <f t="shared" si="2"/>
        <v>0</v>
      </c>
      <c r="U14" s="63">
        <f t="shared" si="5"/>
        <v>342.5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41</v>
      </c>
      <c r="D15" s="61">
        <v>3</v>
      </c>
      <c r="E15" s="61">
        <v>1</v>
      </c>
      <c r="F15" s="62">
        <f t="shared" si="0"/>
        <v>64.5</v>
      </c>
      <c r="G15" s="63">
        <f t="shared" si="3"/>
        <v>321.5</v>
      </c>
      <c r="H15" s="64" t="s">
        <v>12</v>
      </c>
      <c r="I15" s="46">
        <v>32</v>
      </c>
      <c r="J15" s="46">
        <v>48</v>
      </c>
      <c r="K15" s="46">
        <v>4</v>
      </c>
      <c r="L15" s="46">
        <v>5</v>
      </c>
      <c r="M15" s="62">
        <f t="shared" si="1"/>
        <v>84.5</v>
      </c>
      <c r="N15" s="63">
        <f t="shared" si="4"/>
        <v>352</v>
      </c>
      <c r="O15" s="60" t="s">
        <v>30</v>
      </c>
      <c r="P15" s="45"/>
      <c r="Q15" s="46"/>
      <c r="R15" s="46"/>
      <c r="S15" s="46"/>
      <c r="T15" s="62">
        <f t="shared" si="2"/>
        <v>0</v>
      </c>
      <c r="U15" s="63">
        <f t="shared" si="5"/>
        <v>230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58</v>
      </c>
      <c r="D16" s="61">
        <v>6</v>
      </c>
      <c r="E16" s="61">
        <v>4</v>
      </c>
      <c r="F16" s="62">
        <f t="shared" si="0"/>
        <v>97.5</v>
      </c>
      <c r="G16" s="63">
        <f t="shared" si="3"/>
        <v>326.5</v>
      </c>
      <c r="H16" s="64" t="s">
        <v>15</v>
      </c>
      <c r="I16" s="46">
        <v>30</v>
      </c>
      <c r="J16" s="46">
        <v>46</v>
      </c>
      <c r="K16" s="46">
        <v>2</v>
      </c>
      <c r="L16" s="46">
        <v>4</v>
      </c>
      <c r="M16" s="62">
        <f t="shared" si="1"/>
        <v>75</v>
      </c>
      <c r="N16" s="63">
        <f t="shared" si="4"/>
        <v>323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116.5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59</v>
      </c>
      <c r="D17" s="61">
        <v>5</v>
      </c>
      <c r="E17" s="61">
        <v>2</v>
      </c>
      <c r="F17" s="62">
        <f t="shared" si="0"/>
        <v>88</v>
      </c>
      <c r="G17" s="63">
        <f t="shared" si="3"/>
        <v>339.5</v>
      </c>
      <c r="H17" s="64" t="s">
        <v>18</v>
      </c>
      <c r="I17" s="46">
        <v>30</v>
      </c>
      <c r="J17" s="46">
        <v>49</v>
      </c>
      <c r="K17" s="46">
        <v>5</v>
      </c>
      <c r="L17" s="46">
        <v>1</v>
      </c>
      <c r="M17" s="62">
        <f t="shared" si="1"/>
        <v>76.5</v>
      </c>
      <c r="N17" s="63">
        <f t="shared" si="4"/>
        <v>316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48</v>
      </c>
      <c r="D18" s="61">
        <v>6</v>
      </c>
      <c r="E18" s="61">
        <v>2</v>
      </c>
      <c r="F18" s="62">
        <f t="shared" si="0"/>
        <v>81</v>
      </c>
      <c r="G18" s="63">
        <f t="shared" si="3"/>
        <v>331</v>
      </c>
      <c r="H18" s="64" t="s">
        <v>20</v>
      </c>
      <c r="I18" s="46">
        <v>32</v>
      </c>
      <c r="J18" s="46">
        <v>46</v>
      </c>
      <c r="K18" s="46">
        <v>4</v>
      </c>
      <c r="L18" s="46">
        <v>3</v>
      </c>
      <c r="M18" s="62">
        <f t="shared" si="1"/>
        <v>77.5</v>
      </c>
      <c r="N18" s="63">
        <f t="shared" si="4"/>
        <v>313.5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56</v>
      </c>
      <c r="D19" s="69">
        <v>4</v>
      </c>
      <c r="E19" s="69">
        <v>3</v>
      </c>
      <c r="F19" s="70">
        <f t="shared" si="0"/>
        <v>91</v>
      </c>
      <c r="G19" s="71">
        <f t="shared" si="3"/>
        <v>357.5</v>
      </c>
      <c r="H19" s="72" t="s">
        <v>22</v>
      </c>
      <c r="I19" s="45">
        <v>45</v>
      </c>
      <c r="J19" s="45">
        <v>54</v>
      </c>
      <c r="K19" s="45">
        <v>3</v>
      </c>
      <c r="L19" s="45">
        <v>3</v>
      </c>
      <c r="M19" s="62">
        <f t="shared" si="1"/>
        <v>90</v>
      </c>
      <c r="N19" s="63">
        <f>M16+M17+M18+M19</f>
        <v>319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48</v>
      </c>
      <c r="D20" s="67">
        <v>4</v>
      </c>
      <c r="E20" s="67">
        <v>2</v>
      </c>
      <c r="F20" s="73">
        <f t="shared" si="0"/>
        <v>81.5</v>
      </c>
      <c r="G20" s="74"/>
      <c r="H20" s="64" t="s">
        <v>24</v>
      </c>
      <c r="I20" s="46">
        <v>52</v>
      </c>
      <c r="J20" s="46">
        <v>54</v>
      </c>
      <c r="K20" s="46">
        <v>5</v>
      </c>
      <c r="L20" s="46">
        <v>2</v>
      </c>
      <c r="M20" s="73">
        <f t="shared" si="1"/>
        <v>95</v>
      </c>
      <c r="N20" s="63">
        <f>M17+M18+M19+M20</f>
        <v>339</v>
      </c>
      <c r="O20" s="64" t="s">
        <v>45</v>
      </c>
      <c r="P20" s="46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51</v>
      </c>
      <c r="D21" s="61">
        <v>5</v>
      </c>
      <c r="E21" s="61">
        <v>4</v>
      </c>
      <c r="F21" s="62">
        <f t="shared" si="0"/>
        <v>93</v>
      </c>
      <c r="G21" s="75"/>
      <c r="H21" s="72" t="s">
        <v>25</v>
      </c>
      <c r="I21" s="46">
        <v>56</v>
      </c>
      <c r="J21" s="46">
        <v>53</v>
      </c>
      <c r="K21" s="46">
        <v>6</v>
      </c>
      <c r="L21" s="46">
        <v>3</v>
      </c>
      <c r="M21" s="62">
        <f t="shared" si="1"/>
        <v>100.5</v>
      </c>
      <c r="N21" s="63">
        <f>M18+M19+M20+M21</f>
        <v>363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V21" s="1">
        <f>SUM(P16:P19)</f>
        <v>0</v>
      </c>
      <c r="W21" s="1">
        <f t="shared" ref="W21:Y21" si="6">SUM(Q16:Q19)</f>
        <v>0</v>
      </c>
      <c r="X21" s="1">
        <f t="shared" si="6"/>
        <v>0</v>
      </c>
      <c r="Y21" s="1">
        <f t="shared" si="6"/>
        <v>0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55</v>
      </c>
      <c r="D22" s="61">
        <v>4</v>
      </c>
      <c r="E22" s="61">
        <v>4</v>
      </c>
      <c r="F22" s="62">
        <f t="shared" si="0"/>
        <v>98</v>
      </c>
      <c r="G22" s="63"/>
      <c r="H22" s="68" t="s">
        <v>26</v>
      </c>
      <c r="I22" s="47">
        <v>33</v>
      </c>
      <c r="J22" s="47">
        <v>48</v>
      </c>
      <c r="K22" s="47">
        <v>4</v>
      </c>
      <c r="L22" s="47">
        <v>5</v>
      </c>
      <c r="M22" s="62">
        <f t="shared" si="1"/>
        <v>85</v>
      </c>
      <c r="N22" s="71">
        <f>M19+M20+M21+M22</f>
        <v>370.5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357.5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437.5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447.5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89</v>
      </c>
      <c r="G24" s="88"/>
      <c r="H24" s="210"/>
      <c r="I24" s="211"/>
      <c r="J24" s="83" t="s">
        <v>73</v>
      </c>
      <c r="K24" s="86"/>
      <c r="L24" s="86"/>
      <c r="M24" s="87" t="s">
        <v>75</v>
      </c>
      <c r="N24" s="88"/>
      <c r="O24" s="210"/>
      <c r="P24" s="21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27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4527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44188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110</v>
      </c>
      <c r="C10" s="46">
        <v>67</v>
      </c>
      <c r="D10" s="46">
        <v>11</v>
      </c>
      <c r="E10" s="46">
        <v>9</v>
      </c>
      <c r="F10" s="62">
        <f>B10*0.5+C10*1+D10*2+E10*2.5</f>
        <v>166.5</v>
      </c>
      <c r="G10" s="2"/>
      <c r="H10" s="19" t="s">
        <v>4</v>
      </c>
      <c r="I10" s="46">
        <v>58</v>
      </c>
      <c r="J10" s="46">
        <v>75</v>
      </c>
      <c r="K10" s="46">
        <v>8</v>
      </c>
      <c r="L10" s="46">
        <v>3</v>
      </c>
      <c r="M10" s="6">
        <f>I10*0.5+J10*1+K10*2+L10*2.5</f>
        <v>127.5</v>
      </c>
      <c r="N10" s="9">
        <f>F20+F21+F22+M10</f>
        <v>596.5</v>
      </c>
      <c r="O10" s="19" t="s">
        <v>43</v>
      </c>
      <c r="P10" s="46">
        <v>87</v>
      </c>
      <c r="Q10" s="46">
        <v>78</v>
      </c>
      <c r="R10" s="46">
        <v>10</v>
      </c>
      <c r="S10" s="46">
        <v>7</v>
      </c>
      <c r="T10" s="6">
        <f>P10*0.5+Q10*1+R10*2+S10*2.5</f>
        <v>159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124</v>
      </c>
      <c r="C11" s="46">
        <v>75</v>
      </c>
      <c r="D11" s="46">
        <v>9</v>
      </c>
      <c r="E11" s="46">
        <v>7</v>
      </c>
      <c r="F11" s="6">
        <f t="shared" ref="F11:F22" si="0">B11*0.5+C11*1+D11*2+E11*2.5</f>
        <v>172.5</v>
      </c>
      <c r="G11" s="2"/>
      <c r="H11" s="19" t="s">
        <v>5</v>
      </c>
      <c r="I11" s="46">
        <v>64</v>
      </c>
      <c r="J11" s="46">
        <v>79</v>
      </c>
      <c r="K11" s="46">
        <v>6</v>
      </c>
      <c r="L11" s="46">
        <v>1</v>
      </c>
      <c r="M11" s="6">
        <f t="shared" ref="M11:M22" si="1">I11*0.5+J11*1+K11*2+L11*2.5</f>
        <v>125.5</v>
      </c>
      <c r="N11" s="9">
        <f>F21+F22+M10+M11</f>
        <v>569</v>
      </c>
      <c r="O11" s="19" t="s">
        <v>44</v>
      </c>
      <c r="P11" s="46">
        <v>71</v>
      </c>
      <c r="Q11" s="46">
        <v>83</v>
      </c>
      <c r="R11" s="46">
        <v>13</v>
      </c>
      <c r="S11" s="46">
        <v>4</v>
      </c>
      <c r="T11" s="6">
        <f t="shared" ref="T11:T21" si="2">P11*0.5+Q11*1+R11*2+S11*2.5</f>
        <v>154.5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108</v>
      </c>
      <c r="C12" s="46">
        <v>63</v>
      </c>
      <c r="D12" s="46">
        <v>8</v>
      </c>
      <c r="E12" s="46">
        <v>10</v>
      </c>
      <c r="F12" s="6">
        <f t="shared" si="0"/>
        <v>158</v>
      </c>
      <c r="G12" s="2"/>
      <c r="H12" s="19" t="s">
        <v>6</v>
      </c>
      <c r="I12" s="46">
        <v>84</v>
      </c>
      <c r="J12" s="46">
        <v>87</v>
      </c>
      <c r="K12" s="46">
        <v>8</v>
      </c>
      <c r="L12" s="46">
        <v>4</v>
      </c>
      <c r="M12" s="6">
        <f t="shared" si="1"/>
        <v>155</v>
      </c>
      <c r="N12" s="2">
        <f>F22+M10+M11+M12</f>
        <v>559</v>
      </c>
      <c r="O12" s="19" t="s">
        <v>32</v>
      </c>
      <c r="P12" s="46">
        <v>65</v>
      </c>
      <c r="Q12" s="46">
        <v>87</v>
      </c>
      <c r="R12" s="46">
        <v>8</v>
      </c>
      <c r="S12" s="46">
        <v>3</v>
      </c>
      <c r="T12" s="6">
        <f t="shared" si="2"/>
        <v>143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79</v>
      </c>
      <c r="C13" s="46">
        <v>71</v>
      </c>
      <c r="D13" s="46">
        <v>7</v>
      </c>
      <c r="E13" s="46">
        <v>2</v>
      </c>
      <c r="F13" s="6">
        <f t="shared" si="0"/>
        <v>129.5</v>
      </c>
      <c r="G13" s="2">
        <f>F10+F11+F12+F13</f>
        <v>626.5</v>
      </c>
      <c r="H13" s="19" t="s">
        <v>7</v>
      </c>
      <c r="I13" s="46">
        <v>47</v>
      </c>
      <c r="J13" s="46">
        <v>63</v>
      </c>
      <c r="K13" s="46">
        <v>10</v>
      </c>
      <c r="L13" s="46">
        <v>3</v>
      </c>
      <c r="M13" s="6">
        <f t="shared" si="1"/>
        <v>114</v>
      </c>
      <c r="N13" s="2">
        <f t="shared" ref="N13:N18" si="3">M10+M11+M12+M13</f>
        <v>522</v>
      </c>
      <c r="O13" s="19" t="s">
        <v>33</v>
      </c>
      <c r="P13" s="46">
        <v>70</v>
      </c>
      <c r="Q13" s="46">
        <v>98</v>
      </c>
      <c r="R13" s="46">
        <v>10</v>
      </c>
      <c r="S13" s="46">
        <v>1</v>
      </c>
      <c r="T13" s="6">
        <f t="shared" si="2"/>
        <v>155.5</v>
      </c>
      <c r="U13" s="2">
        <f t="shared" ref="U13:U21" si="4">T10+T11+T12+T13</f>
        <v>612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65</v>
      </c>
      <c r="C14" s="46">
        <v>80</v>
      </c>
      <c r="D14" s="46">
        <v>9</v>
      </c>
      <c r="E14" s="46">
        <v>4</v>
      </c>
      <c r="F14" s="6">
        <f t="shared" si="0"/>
        <v>140.5</v>
      </c>
      <c r="G14" s="2">
        <f t="shared" ref="G14:G19" si="5">F11+F12+F13+F14</f>
        <v>600.5</v>
      </c>
      <c r="H14" s="19" t="s">
        <v>9</v>
      </c>
      <c r="I14" s="46">
        <v>42</v>
      </c>
      <c r="J14" s="46">
        <v>75</v>
      </c>
      <c r="K14" s="46">
        <v>8</v>
      </c>
      <c r="L14" s="46">
        <v>1</v>
      </c>
      <c r="M14" s="6">
        <f t="shared" si="1"/>
        <v>114.5</v>
      </c>
      <c r="N14" s="2">
        <f t="shared" si="3"/>
        <v>509</v>
      </c>
      <c r="O14" s="19" t="s">
        <v>29</v>
      </c>
      <c r="P14" s="46"/>
      <c r="Q14" s="45"/>
      <c r="R14" s="45"/>
      <c r="S14" s="45"/>
      <c r="T14" s="6">
        <f t="shared" si="2"/>
        <v>0</v>
      </c>
      <c r="U14" s="2">
        <f t="shared" si="4"/>
        <v>453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54</v>
      </c>
      <c r="C15" s="46">
        <v>70</v>
      </c>
      <c r="D15" s="46">
        <v>7</v>
      </c>
      <c r="E15" s="46">
        <v>3</v>
      </c>
      <c r="F15" s="6">
        <f t="shared" si="0"/>
        <v>118.5</v>
      </c>
      <c r="G15" s="2">
        <f t="shared" si="5"/>
        <v>546.5</v>
      </c>
      <c r="H15" s="19" t="s">
        <v>12</v>
      </c>
      <c r="I15" s="46">
        <v>48</v>
      </c>
      <c r="J15" s="46">
        <v>74</v>
      </c>
      <c r="K15" s="46">
        <v>6</v>
      </c>
      <c r="L15" s="46">
        <v>2</v>
      </c>
      <c r="M15" s="6">
        <f t="shared" si="1"/>
        <v>115</v>
      </c>
      <c r="N15" s="2">
        <f t="shared" si="3"/>
        <v>498.5</v>
      </c>
      <c r="O15" s="18" t="s">
        <v>30</v>
      </c>
      <c r="P15" s="45"/>
      <c r="Q15" s="46"/>
      <c r="R15" s="46"/>
      <c r="S15" s="46"/>
      <c r="T15" s="6">
        <f t="shared" si="2"/>
        <v>0</v>
      </c>
      <c r="U15" s="2">
        <f t="shared" si="4"/>
        <v>298.5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68</v>
      </c>
      <c r="C16" s="46">
        <v>74</v>
      </c>
      <c r="D16" s="46">
        <v>8</v>
      </c>
      <c r="E16" s="46">
        <v>4</v>
      </c>
      <c r="F16" s="6">
        <f t="shared" si="0"/>
        <v>134</v>
      </c>
      <c r="G16" s="2">
        <f>F13+F14+F15+F16</f>
        <v>522.5</v>
      </c>
      <c r="H16" s="19" t="s">
        <v>15</v>
      </c>
      <c r="I16" s="46">
        <v>43</v>
      </c>
      <c r="J16" s="46">
        <v>76</v>
      </c>
      <c r="K16" s="46">
        <v>5</v>
      </c>
      <c r="L16" s="46">
        <v>1</v>
      </c>
      <c r="M16" s="6">
        <f t="shared" si="1"/>
        <v>110</v>
      </c>
      <c r="N16" s="2">
        <f t="shared" si="3"/>
        <v>453.5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155.5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54</v>
      </c>
      <c r="C17" s="46">
        <v>48</v>
      </c>
      <c r="D17" s="46">
        <v>10</v>
      </c>
      <c r="E17" s="46">
        <v>7</v>
      </c>
      <c r="F17" s="6">
        <f t="shared" si="0"/>
        <v>112.5</v>
      </c>
      <c r="G17" s="2">
        <f t="shared" si="5"/>
        <v>505.5</v>
      </c>
      <c r="H17" s="19" t="s">
        <v>18</v>
      </c>
      <c r="I17" s="46">
        <v>52</v>
      </c>
      <c r="J17" s="46">
        <v>71</v>
      </c>
      <c r="K17" s="46">
        <v>7</v>
      </c>
      <c r="L17" s="46">
        <v>5</v>
      </c>
      <c r="M17" s="6">
        <f t="shared" si="1"/>
        <v>123.5</v>
      </c>
      <c r="N17" s="2">
        <f t="shared" si="3"/>
        <v>463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48</v>
      </c>
      <c r="C18" s="46">
        <v>55</v>
      </c>
      <c r="D18" s="46">
        <v>8</v>
      </c>
      <c r="E18" s="46">
        <v>10</v>
      </c>
      <c r="F18" s="6">
        <f t="shared" si="0"/>
        <v>120</v>
      </c>
      <c r="G18" s="2">
        <f t="shared" si="5"/>
        <v>485</v>
      </c>
      <c r="H18" s="19" t="s">
        <v>20</v>
      </c>
      <c r="I18" s="46">
        <v>74</v>
      </c>
      <c r="J18" s="46">
        <v>84</v>
      </c>
      <c r="K18" s="46">
        <v>11</v>
      </c>
      <c r="L18" s="46">
        <v>4</v>
      </c>
      <c r="M18" s="6">
        <f t="shared" si="1"/>
        <v>153</v>
      </c>
      <c r="N18" s="2">
        <f t="shared" si="3"/>
        <v>501.5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90</v>
      </c>
      <c r="C19" s="47">
        <v>60</v>
      </c>
      <c r="D19" s="47">
        <v>9</v>
      </c>
      <c r="E19" s="47">
        <v>7</v>
      </c>
      <c r="F19" s="7">
        <f t="shared" si="0"/>
        <v>140.5</v>
      </c>
      <c r="G19" s="3">
        <f t="shared" si="5"/>
        <v>507</v>
      </c>
      <c r="H19" s="20" t="s">
        <v>22</v>
      </c>
      <c r="I19" s="45">
        <v>58</v>
      </c>
      <c r="J19" s="45">
        <v>78</v>
      </c>
      <c r="K19" s="45">
        <v>9</v>
      </c>
      <c r="L19" s="45">
        <v>6</v>
      </c>
      <c r="M19" s="6">
        <f t="shared" si="1"/>
        <v>140</v>
      </c>
      <c r="N19" s="2">
        <f>M16+M17+M18+M19</f>
        <v>526.5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74</v>
      </c>
      <c r="C20" s="45">
        <v>72</v>
      </c>
      <c r="D20" s="45">
        <v>17</v>
      </c>
      <c r="E20" s="45">
        <v>4</v>
      </c>
      <c r="F20" s="8">
        <f t="shared" si="0"/>
        <v>153</v>
      </c>
      <c r="G20" s="35"/>
      <c r="H20" s="19" t="s">
        <v>24</v>
      </c>
      <c r="I20" s="46">
        <v>81</v>
      </c>
      <c r="J20" s="46">
        <v>43</v>
      </c>
      <c r="K20" s="46">
        <v>8</v>
      </c>
      <c r="L20" s="46">
        <v>1</v>
      </c>
      <c r="M20" s="8">
        <f t="shared" si="1"/>
        <v>102</v>
      </c>
      <c r="N20" s="2">
        <f>M17+M18+M19+M20</f>
        <v>518.5</v>
      </c>
      <c r="O20" s="19" t="s">
        <v>45</v>
      </c>
      <c r="P20" s="46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63</v>
      </c>
      <c r="C21" s="46">
        <v>88</v>
      </c>
      <c r="D21" s="46">
        <v>19</v>
      </c>
      <c r="E21" s="46">
        <v>3</v>
      </c>
      <c r="F21" s="6">
        <f t="shared" si="0"/>
        <v>165</v>
      </c>
      <c r="G21" s="36"/>
      <c r="H21" s="20" t="s">
        <v>25</v>
      </c>
      <c r="I21" s="46">
        <v>84</v>
      </c>
      <c r="J21" s="46">
        <v>73</v>
      </c>
      <c r="K21" s="46">
        <v>6</v>
      </c>
      <c r="L21" s="46">
        <v>3</v>
      </c>
      <c r="M21" s="6">
        <f t="shared" si="1"/>
        <v>134.5</v>
      </c>
      <c r="N21" s="2">
        <f>M18+M19+M20+M21</f>
        <v>529.5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V21" s="1">
        <f>SUM(P16:P19)</f>
        <v>0</v>
      </c>
      <c r="W21" s="1">
        <f t="shared" ref="W21:Y21" si="6">SUM(Q16:Q19)</f>
        <v>0</v>
      </c>
      <c r="X21" s="1">
        <f t="shared" si="6"/>
        <v>0</v>
      </c>
      <c r="Y21" s="1">
        <f t="shared" si="6"/>
        <v>0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89</v>
      </c>
      <c r="D22" s="46">
        <v>6</v>
      </c>
      <c r="E22" s="46">
        <v>10</v>
      </c>
      <c r="F22" s="6">
        <f t="shared" si="0"/>
        <v>151</v>
      </c>
      <c r="G22" s="2"/>
      <c r="H22" s="21" t="s">
        <v>26</v>
      </c>
      <c r="I22" s="47">
        <v>68</v>
      </c>
      <c r="J22" s="47">
        <v>89</v>
      </c>
      <c r="K22" s="47">
        <v>9</v>
      </c>
      <c r="L22" s="47">
        <v>4</v>
      </c>
      <c r="M22" s="6">
        <f t="shared" si="1"/>
        <v>151</v>
      </c>
      <c r="N22" s="3">
        <f>M19+M20+M21+M22</f>
        <v>527.5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626.5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596.5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45 X CARRERA 27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4527</v>
      </c>
      <c r="M6" s="177"/>
      <c r="N6" s="177"/>
      <c r="O6" s="12"/>
      <c r="P6" s="166" t="s">
        <v>58</v>
      </c>
      <c r="Q6" s="166"/>
      <c r="R6" s="166"/>
      <c r="S6" s="217">
        <f>'G-1'!S6:U6</f>
        <v>44188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163</v>
      </c>
      <c r="C10" s="46">
        <f>'G-1'!C10+'G-2'!C10+'G-3'!C10+'G-4'!C10</f>
        <v>572</v>
      </c>
      <c r="D10" s="46">
        <f>'G-1'!D10+'G-2'!D10+'G-3'!D10+'G-4'!D10</f>
        <v>54</v>
      </c>
      <c r="E10" s="46">
        <f>'G-1'!E10+'G-2'!E10+'G-3'!E10+'G-4'!E10</f>
        <v>16</v>
      </c>
      <c r="F10" s="6">
        <f t="shared" ref="F10:F22" si="0">B10*0.5+C10*1+D10*2+E10*2.5</f>
        <v>801.5</v>
      </c>
      <c r="G10" s="2"/>
      <c r="H10" s="19" t="s">
        <v>4</v>
      </c>
      <c r="I10" s="46">
        <f>'G-1'!I10+'G-2'!I10+'G-3'!I10+'G-4'!I10</f>
        <v>126</v>
      </c>
      <c r="J10" s="46">
        <f>'G-1'!J10+'G-2'!J10+'G-3'!J10+'G-4'!J10</f>
        <v>666</v>
      </c>
      <c r="K10" s="46">
        <f>'G-1'!K10+'G-2'!K10+'G-3'!K10+'G-4'!K10</f>
        <v>23</v>
      </c>
      <c r="L10" s="46">
        <f>'G-1'!L10+'G-2'!L10+'G-3'!L10+'G-4'!L10</f>
        <v>24</v>
      </c>
      <c r="M10" s="6">
        <f t="shared" ref="M10:M22" si="1">I10*0.5+J10*1+K10*2+L10*2.5</f>
        <v>835</v>
      </c>
      <c r="N10" s="9">
        <f>F20+F21+F22+M10</f>
        <v>3437</v>
      </c>
      <c r="O10" s="19" t="s">
        <v>43</v>
      </c>
      <c r="P10" s="46">
        <f>'G-1'!P10+'G-2'!P10+'G-3'!P10+'G-4'!P10</f>
        <v>149</v>
      </c>
      <c r="Q10" s="46">
        <f>'G-1'!Q10+'G-2'!Q10+'G-3'!Q10+'G-4'!Q10</f>
        <v>680</v>
      </c>
      <c r="R10" s="46">
        <f>'G-1'!R10+'G-2'!R10+'G-3'!R10+'G-4'!R10</f>
        <v>46</v>
      </c>
      <c r="S10" s="46">
        <f>'G-1'!S10+'G-2'!S10+'G-3'!S10+'G-4'!S10</f>
        <v>27</v>
      </c>
      <c r="T10" s="6">
        <f t="shared" ref="T10:T21" si="2">P10*0.5+Q10*1+R10*2+S10*2.5</f>
        <v>914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189</v>
      </c>
      <c r="C11" s="46">
        <f>'G-1'!C11+'G-2'!C11+'G-3'!C11+'G-4'!C11</f>
        <v>660</v>
      </c>
      <c r="D11" s="46">
        <f>'G-1'!D11+'G-2'!D11+'G-3'!D11+'G-4'!D11</f>
        <v>55</v>
      </c>
      <c r="E11" s="46">
        <f>'G-1'!E11+'G-2'!E11+'G-3'!E11+'G-4'!E11</f>
        <v>19</v>
      </c>
      <c r="F11" s="6">
        <f t="shared" si="0"/>
        <v>912</v>
      </c>
      <c r="G11" s="2"/>
      <c r="H11" s="19" t="s">
        <v>5</v>
      </c>
      <c r="I11" s="46">
        <f>'G-1'!I11+'G-2'!I11+'G-3'!I11+'G-4'!I11</f>
        <v>135</v>
      </c>
      <c r="J11" s="46">
        <f>'G-1'!J11+'G-2'!J11+'G-3'!J11+'G-4'!J11</f>
        <v>708</v>
      </c>
      <c r="K11" s="46">
        <f>'G-1'!K11+'G-2'!K11+'G-3'!K11+'G-4'!K11</f>
        <v>28</v>
      </c>
      <c r="L11" s="46">
        <f>'G-1'!L11+'G-2'!L11+'G-3'!L11+'G-4'!L11</f>
        <v>19</v>
      </c>
      <c r="M11" s="6">
        <f t="shared" si="1"/>
        <v>879</v>
      </c>
      <c r="N11" s="9">
        <f>F21+F22+M10+M11</f>
        <v>3486</v>
      </c>
      <c r="O11" s="19" t="s">
        <v>44</v>
      </c>
      <c r="P11" s="46">
        <f>'G-1'!P11+'G-2'!P11+'G-3'!P11+'G-4'!P11</f>
        <v>162</v>
      </c>
      <c r="Q11" s="46">
        <f>'G-1'!Q11+'G-2'!Q11+'G-3'!Q11+'G-4'!Q11</f>
        <v>656</v>
      </c>
      <c r="R11" s="46">
        <f>'G-1'!R11+'G-2'!R11+'G-3'!R11+'G-4'!R11</f>
        <v>47</v>
      </c>
      <c r="S11" s="46">
        <f>'G-1'!S11+'G-2'!S11+'G-3'!S11+'G-4'!S11</f>
        <v>23</v>
      </c>
      <c r="T11" s="6">
        <f t="shared" si="2"/>
        <v>888.5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169</v>
      </c>
      <c r="C12" s="46">
        <f>'G-1'!C12+'G-2'!C12+'G-3'!C12+'G-4'!C12</f>
        <v>627</v>
      </c>
      <c r="D12" s="46">
        <f>'G-1'!D12+'G-2'!D12+'G-3'!D12+'G-4'!D12</f>
        <v>51</v>
      </c>
      <c r="E12" s="46">
        <f>'G-1'!E12+'G-2'!E12+'G-3'!E12+'G-4'!E12</f>
        <v>31</v>
      </c>
      <c r="F12" s="6">
        <f t="shared" si="0"/>
        <v>891</v>
      </c>
      <c r="G12" s="2"/>
      <c r="H12" s="19" t="s">
        <v>6</v>
      </c>
      <c r="I12" s="46">
        <f>'G-1'!I12+'G-2'!I12+'G-3'!I12+'G-4'!I12</f>
        <v>153</v>
      </c>
      <c r="J12" s="46">
        <f>'G-1'!J12+'G-2'!J12+'G-3'!J12+'G-4'!J12</f>
        <v>693</v>
      </c>
      <c r="K12" s="46">
        <f>'G-1'!K12+'G-2'!K12+'G-3'!K12+'G-4'!K12</f>
        <v>25</v>
      </c>
      <c r="L12" s="46">
        <f>'G-1'!L12+'G-2'!L12+'G-3'!L12+'G-4'!L12</f>
        <v>22</v>
      </c>
      <c r="M12" s="6">
        <f t="shared" si="1"/>
        <v>874.5</v>
      </c>
      <c r="N12" s="2">
        <f>F22+M10+M11+M12</f>
        <v>3473</v>
      </c>
      <c r="O12" s="19" t="s">
        <v>32</v>
      </c>
      <c r="P12" s="46">
        <f>'G-1'!P12+'G-2'!P12+'G-3'!P12+'G-4'!P12</f>
        <v>152</v>
      </c>
      <c r="Q12" s="46">
        <f>'G-1'!Q12+'G-2'!Q12+'G-3'!Q12+'G-4'!Q12</f>
        <v>733</v>
      </c>
      <c r="R12" s="46">
        <f>'G-1'!R12+'G-2'!R12+'G-3'!R12+'G-4'!R12</f>
        <v>43</v>
      </c>
      <c r="S12" s="46">
        <f>'G-1'!S12+'G-2'!S12+'G-3'!S12+'G-4'!S12</f>
        <v>23</v>
      </c>
      <c r="T12" s="6">
        <f t="shared" si="2"/>
        <v>952.5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130</v>
      </c>
      <c r="C13" s="46">
        <f>'G-1'!C13+'G-2'!C13+'G-3'!C13+'G-4'!C13</f>
        <v>607</v>
      </c>
      <c r="D13" s="46">
        <f>'G-1'!D13+'G-2'!D13+'G-3'!D13+'G-4'!D13</f>
        <v>35</v>
      </c>
      <c r="E13" s="46">
        <f>'G-1'!E13+'G-2'!E13+'G-3'!E13+'G-4'!E13</f>
        <v>25</v>
      </c>
      <c r="F13" s="6">
        <f t="shared" si="0"/>
        <v>804.5</v>
      </c>
      <c r="G13" s="2">
        <f t="shared" ref="G13:G19" si="3">F10+F11+F12+F13</f>
        <v>3409</v>
      </c>
      <c r="H13" s="19" t="s">
        <v>7</v>
      </c>
      <c r="I13" s="46">
        <f>'G-1'!I13+'G-2'!I13+'G-3'!I13+'G-4'!I13</f>
        <v>92</v>
      </c>
      <c r="J13" s="46">
        <f>'G-1'!J13+'G-2'!J13+'G-3'!J13+'G-4'!J13</f>
        <v>705</v>
      </c>
      <c r="K13" s="46">
        <f>'G-1'!K13+'G-2'!K13+'G-3'!K13+'G-4'!K13</f>
        <v>29</v>
      </c>
      <c r="L13" s="46">
        <f>'G-1'!L13+'G-2'!L13+'G-3'!L13+'G-4'!L13</f>
        <v>26</v>
      </c>
      <c r="M13" s="6">
        <f t="shared" si="1"/>
        <v>874</v>
      </c>
      <c r="N13" s="2">
        <f t="shared" ref="N13:N18" si="4">M10+M11+M12+M13</f>
        <v>3462.5</v>
      </c>
      <c r="O13" s="19" t="s">
        <v>33</v>
      </c>
      <c r="P13" s="46">
        <f>'G-1'!P13+'G-2'!P13+'G-3'!P13+'G-4'!P13</f>
        <v>165</v>
      </c>
      <c r="Q13" s="46">
        <f>'G-1'!Q13+'G-2'!Q13+'G-3'!Q13+'G-4'!Q13</f>
        <v>700</v>
      </c>
      <c r="R13" s="46">
        <f>'G-1'!R13+'G-2'!R13+'G-3'!R13+'G-4'!R13</f>
        <v>45</v>
      </c>
      <c r="S13" s="46">
        <f>'G-1'!S13+'G-2'!S13+'G-3'!S13+'G-4'!S13</f>
        <v>25</v>
      </c>
      <c r="T13" s="6">
        <f t="shared" si="2"/>
        <v>935</v>
      </c>
      <c r="U13" s="2">
        <f t="shared" ref="U13:U21" si="5">T10+T11+T12+T13</f>
        <v>3690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127</v>
      </c>
      <c r="C14" s="46">
        <f>'G-1'!C14+'G-2'!C14+'G-3'!C14+'G-4'!C14</f>
        <v>705</v>
      </c>
      <c r="D14" s="46">
        <f>'G-1'!D14+'G-2'!D14+'G-3'!D14+'G-4'!D14</f>
        <v>50</v>
      </c>
      <c r="E14" s="46">
        <f>'G-1'!E14+'G-2'!E14+'G-3'!E14+'G-4'!E14</f>
        <v>21</v>
      </c>
      <c r="F14" s="6">
        <f t="shared" si="0"/>
        <v>921</v>
      </c>
      <c r="G14" s="2">
        <f t="shared" si="3"/>
        <v>3528.5</v>
      </c>
      <c r="H14" s="19" t="s">
        <v>9</v>
      </c>
      <c r="I14" s="46">
        <f>'G-1'!I14+'G-2'!I14+'G-3'!I14+'G-4'!I14</f>
        <v>94</v>
      </c>
      <c r="J14" s="46">
        <f>'G-1'!J14+'G-2'!J14+'G-3'!J14+'G-4'!J14</f>
        <v>664</v>
      </c>
      <c r="K14" s="46">
        <f>'G-1'!K14+'G-2'!K14+'G-3'!K14+'G-4'!K14</f>
        <v>25</v>
      </c>
      <c r="L14" s="46">
        <f>'G-1'!L14+'G-2'!L14+'G-3'!L14+'G-4'!L14</f>
        <v>12</v>
      </c>
      <c r="M14" s="6">
        <f t="shared" si="1"/>
        <v>791</v>
      </c>
      <c r="N14" s="2">
        <f t="shared" si="4"/>
        <v>3418.5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2776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98</v>
      </c>
      <c r="C15" s="46">
        <f>'G-1'!C15+'G-2'!C15+'G-3'!C15+'G-4'!C15</f>
        <v>644</v>
      </c>
      <c r="D15" s="46">
        <f>'G-1'!D15+'G-2'!D15+'G-3'!D15+'G-4'!D15</f>
        <v>36</v>
      </c>
      <c r="E15" s="46">
        <f>'G-1'!E15+'G-2'!E15+'G-3'!E15+'G-4'!E15</f>
        <v>31</v>
      </c>
      <c r="F15" s="6">
        <f t="shared" si="0"/>
        <v>842.5</v>
      </c>
      <c r="G15" s="2">
        <f t="shared" si="3"/>
        <v>3459</v>
      </c>
      <c r="H15" s="19" t="s">
        <v>12</v>
      </c>
      <c r="I15" s="46">
        <f>'G-1'!I15+'G-2'!I15+'G-3'!I15+'G-4'!I15</f>
        <v>95</v>
      </c>
      <c r="J15" s="46">
        <f>'G-1'!J15+'G-2'!J15+'G-3'!J15+'G-4'!J15</f>
        <v>654</v>
      </c>
      <c r="K15" s="46">
        <f>'G-1'!K15+'G-2'!K15+'G-3'!K15+'G-4'!K15</f>
        <v>24</v>
      </c>
      <c r="L15" s="46">
        <f>'G-1'!L15+'G-2'!L15+'G-3'!L15+'G-4'!L15</f>
        <v>18</v>
      </c>
      <c r="M15" s="6">
        <f t="shared" si="1"/>
        <v>794.5</v>
      </c>
      <c r="N15" s="2">
        <f t="shared" si="4"/>
        <v>3334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1887.5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113</v>
      </c>
      <c r="C16" s="46">
        <f>'G-1'!C16+'G-2'!C16+'G-3'!C16+'G-4'!C16</f>
        <v>663</v>
      </c>
      <c r="D16" s="46">
        <f>'G-1'!D16+'G-2'!D16+'G-3'!D16+'G-4'!D16</f>
        <v>33</v>
      </c>
      <c r="E16" s="46">
        <f>'G-1'!E16+'G-2'!E16+'G-3'!E16+'G-4'!E16</f>
        <v>31</v>
      </c>
      <c r="F16" s="6">
        <f t="shared" si="0"/>
        <v>863</v>
      </c>
      <c r="G16" s="2">
        <f t="shared" si="3"/>
        <v>3431</v>
      </c>
      <c r="H16" s="19" t="s">
        <v>15</v>
      </c>
      <c r="I16" s="46">
        <f>'G-1'!I16+'G-2'!I16+'G-3'!I16+'G-4'!I16</f>
        <v>87</v>
      </c>
      <c r="J16" s="46">
        <f>'G-1'!J16+'G-2'!J16+'G-3'!J16+'G-4'!J16</f>
        <v>649</v>
      </c>
      <c r="K16" s="46">
        <f>'G-1'!K16+'G-2'!K16+'G-3'!K16+'G-4'!K16</f>
        <v>21</v>
      </c>
      <c r="L16" s="46">
        <f>'G-1'!L16+'G-2'!L16+'G-3'!L16+'G-4'!L16</f>
        <v>16</v>
      </c>
      <c r="M16" s="6">
        <f t="shared" si="1"/>
        <v>774.5</v>
      </c>
      <c r="N16" s="2">
        <f t="shared" si="4"/>
        <v>3234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935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90</v>
      </c>
      <c r="C17" s="46">
        <f>'G-1'!C17+'G-2'!C17+'G-3'!C17+'G-4'!C17</f>
        <v>649</v>
      </c>
      <c r="D17" s="46">
        <f>'G-1'!D17+'G-2'!D17+'G-3'!D17+'G-4'!D17</f>
        <v>32</v>
      </c>
      <c r="E17" s="46">
        <f>'G-1'!E17+'G-2'!E17+'G-3'!E17+'G-4'!E17</f>
        <v>35</v>
      </c>
      <c r="F17" s="6">
        <f t="shared" si="0"/>
        <v>845.5</v>
      </c>
      <c r="G17" s="2">
        <f t="shared" si="3"/>
        <v>3472</v>
      </c>
      <c r="H17" s="19" t="s">
        <v>18</v>
      </c>
      <c r="I17" s="46">
        <f>'G-1'!I17+'G-2'!I17+'G-3'!I17+'G-4'!I17</f>
        <v>100</v>
      </c>
      <c r="J17" s="46">
        <f>'G-1'!J17+'G-2'!J17+'G-3'!J17+'G-4'!J17</f>
        <v>630</v>
      </c>
      <c r="K17" s="46">
        <f>'G-1'!K17+'G-2'!K17+'G-3'!K17+'G-4'!K17</f>
        <v>31</v>
      </c>
      <c r="L17" s="46">
        <f>'G-1'!L17+'G-2'!L17+'G-3'!L17+'G-4'!L17</f>
        <v>15</v>
      </c>
      <c r="M17" s="6">
        <f t="shared" si="1"/>
        <v>779.5</v>
      </c>
      <c r="N17" s="2">
        <f t="shared" si="4"/>
        <v>3139.5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98</v>
      </c>
      <c r="C18" s="46">
        <f>'G-1'!C18+'G-2'!C18+'G-3'!C18+'G-4'!C18</f>
        <v>715</v>
      </c>
      <c r="D18" s="46">
        <f>'G-1'!D18+'G-2'!D18+'G-3'!D18+'G-4'!D18</f>
        <v>38</v>
      </c>
      <c r="E18" s="46">
        <f>'G-1'!E18+'G-2'!E18+'G-3'!E18+'G-4'!E18</f>
        <v>24</v>
      </c>
      <c r="F18" s="6">
        <f t="shared" si="0"/>
        <v>900</v>
      </c>
      <c r="G18" s="2">
        <f t="shared" si="3"/>
        <v>3451</v>
      </c>
      <c r="H18" s="19" t="s">
        <v>20</v>
      </c>
      <c r="I18" s="46">
        <f>'G-1'!I18+'G-2'!I18+'G-3'!I18+'G-4'!I18</f>
        <v>125</v>
      </c>
      <c r="J18" s="46">
        <f>'G-1'!J18+'G-2'!J18+'G-3'!J18+'G-4'!J18</f>
        <v>665</v>
      </c>
      <c r="K18" s="46">
        <f>'G-1'!K18+'G-2'!K18+'G-3'!K18+'G-4'!K18</f>
        <v>31</v>
      </c>
      <c r="L18" s="46">
        <f>'G-1'!L18+'G-2'!L18+'G-3'!L18+'G-4'!L18</f>
        <v>24</v>
      </c>
      <c r="M18" s="6">
        <f t="shared" si="1"/>
        <v>849.5</v>
      </c>
      <c r="N18" s="2">
        <f t="shared" si="4"/>
        <v>3198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135</v>
      </c>
      <c r="C19" s="47">
        <f>'G-1'!C19+'G-2'!C19+'G-3'!C19+'G-4'!C19</f>
        <v>625</v>
      </c>
      <c r="D19" s="47">
        <f>'G-1'!D19+'G-2'!D19+'G-3'!D19+'G-4'!D19</f>
        <v>34</v>
      </c>
      <c r="E19" s="47">
        <f>'G-1'!E19+'G-2'!E19+'G-3'!E19+'G-4'!E19</f>
        <v>23</v>
      </c>
      <c r="F19" s="7">
        <f t="shared" si="0"/>
        <v>818</v>
      </c>
      <c r="G19" s="3">
        <f t="shared" si="3"/>
        <v>3426.5</v>
      </c>
      <c r="H19" s="20" t="s">
        <v>22</v>
      </c>
      <c r="I19" s="46">
        <f>'G-1'!I19+'G-2'!I19+'G-3'!I19+'G-4'!I19</f>
        <v>113</v>
      </c>
      <c r="J19" s="46">
        <f>'G-1'!J19+'G-2'!J19+'G-3'!J19+'G-4'!J19</f>
        <v>632</v>
      </c>
      <c r="K19" s="46">
        <f>'G-1'!K19+'G-2'!K19+'G-3'!K19+'G-4'!K19</f>
        <v>28</v>
      </c>
      <c r="L19" s="46">
        <f>'G-1'!L19+'G-2'!L19+'G-3'!L19+'G-4'!L19</f>
        <v>24</v>
      </c>
      <c r="M19" s="6">
        <f t="shared" si="1"/>
        <v>804.5</v>
      </c>
      <c r="N19" s="2">
        <f>M16+M17+M18+M19</f>
        <v>3208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128</v>
      </c>
      <c r="C20" s="45">
        <f>'G-1'!C20+'G-2'!C20+'G-3'!C20+'G-4'!C20</f>
        <v>636</v>
      </c>
      <c r="D20" s="45">
        <f>'G-1'!D20+'G-2'!D20+'G-3'!D20+'G-4'!D20</f>
        <v>35</v>
      </c>
      <c r="E20" s="45">
        <f>'G-1'!E20+'G-2'!E20+'G-3'!E20+'G-4'!E20</f>
        <v>24</v>
      </c>
      <c r="F20" s="8">
        <f t="shared" si="0"/>
        <v>830</v>
      </c>
      <c r="G20" s="35"/>
      <c r="H20" s="19" t="s">
        <v>24</v>
      </c>
      <c r="I20" s="46">
        <f>'G-1'!I20+'G-2'!I20+'G-3'!I20+'G-4'!I20</f>
        <v>162</v>
      </c>
      <c r="J20" s="46">
        <f>'G-1'!J20+'G-2'!J20+'G-3'!J20+'G-4'!J20</f>
        <v>705</v>
      </c>
      <c r="K20" s="46">
        <f>'G-1'!K20+'G-2'!K20+'G-3'!K20+'G-4'!K20</f>
        <v>29</v>
      </c>
      <c r="L20" s="46">
        <f>'G-1'!L20+'G-2'!L20+'G-3'!L20+'G-4'!L20</f>
        <v>20</v>
      </c>
      <c r="M20" s="8">
        <f t="shared" si="1"/>
        <v>894</v>
      </c>
      <c r="N20" s="2">
        <f>M17+M18+M19+M20</f>
        <v>3327.5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125</v>
      </c>
      <c r="C21" s="46">
        <f>'G-1'!C21+'G-2'!C21+'G-3'!C21+'G-4'!C21</f>
        <v>685</v>
      </c>
      <c r="D21" s="46">
        <f>'G-1'!D21+'G-2'!D21+'G-3'!D21+'G-4'!D21</f>
        <v>40</v>
      </c>
      <c r="E21" s="46">
        <f>'G-1'!E21+'G-2'!E21+'G-3'!E21+'G-4'!E21</f>
        <v>24</v>
      </c>
      <c r="F21" s="6">
        <f t="shared" si="0"/>
        <v>887.5</v>
      </c>
      <c r="G21" s="36"/>
      <c r="H21" s="20" t="s">
        <v>25</v>
      </c>
      <c r="I21" s="46">
        <f>'G-1'!I21+'G-2'!I21+'G-3'!I21+'G-4'!I21</f>
        <v>163</v>
      </c>
      <c r="J21" s="46">
        <f>'G-1'!J21+'G-2'!J21+'G-3'!J21+'G-4'!J21</f>
        <v>657</v>
      </c>
      <c r="K21" s="46">
        <f>'G-1'!K21+'G-2'!K21+'G-3'!K21+'G-4'!K21</f>
        <v>43</v>
      </c>
      <c r="L21" s="46">
        <f>'G-1'!L21+'G-2'!L21+'G-3'!L21+'G-4'!L21</f>
        <v>10</v>
      </c>
      <c r="M21" s="6">
        <f t="shared" si="1"/>
        <v>849.5</v>
      </c>
      <c r="N21" s="2">
        <f>M18+M19+M20+M21</f>
        <v>3397.5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111</v>
      </c>
      <c r="C22" s="46">
        <f>'G-1'!C22+'G-2'!C22+'G-3'!C22+'G-4'!C22</f>
        <v>703</v>
      </c>
      <c r="D22" s="46">
        <f>'G-1'!D22+'G-2'!D22+'G-3'!D22+'G-4'!D22</f>
        <v>28</v>
      </c>
      <c r="E22" s="46">
        <f>'G-1'!E22+'G-2'!E22+'G-3'!E22+'G-4'!E22</f>
        <v>28</v>
      </c>
      <c r="F22" s="6">
        <f t="shared" si="0"/>
        <v>884.5</v>
      </c>
      <c r="G22" s="2"/>
      <c r="H22" s="21" t="s">
        <v>26</v>
      </c>
      <c r="I22" s="46">
        <f>'G-1'!I22+'G-2'!I22+'G-3'!I22+'G-4'!I22</f>
        <v>119</v>
      </c>
      <c r="J22" s="46">
        <f>'G-1'!J22+'G-2'!J22+'G-3'!J22+'G-4'!J22</f>
        <v>745</v>
      </c>
      <c r="K22" s="46">
        <f>'G-1'!K22+'G-2'!K22+'G-3'!K22+'G-4'!K22</f>
        <v>36</v>
      </c>
      <c r="L22" s="46">
        <f>'G-1'!L22+'G-2'!L22+'G-3'!L22+'G-4'!L22</f>
        <v>19</v>
      </c>
      <c r="M22" s="6">
        <f t="shared" si="1"/>
        <v>924</v>
      </c>
      <c r="N22" s="3">
        <f>M19+M20+M21+M22</f>
        <v>3472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3528.5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3486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3690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64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45 X CARRERA 27</v>
      </c>
      <c r="D5" s="238"/>
      <c r="E5" s="238"/>
      <c r="F5" s="111"/>
      <c r="G5" s="112"/>
      <c r="H5" s="103" t="s">
        <v>53</v>
      </c>
      <c r="I5" s="239">
        <f>'G-1'!L5</f>
        <v>4527</v>
      </c>
      <c r="J5" s="239"/>
    </row>
    <row r="6" spans="1:10" x14ac:dyDescent="0.2">
      <c r="A6" s="166" t="s">
        <v>114</v>
      </c>
      <c r="B6" s="166"/>
      <c r="C6" s="224" t="s">
        <v>155</v>
      </c>
      <c r="D6" s="224"/>
      <c r="E6" s="224"/>
      <c r="F6" s="111"/>
      <c r="G6" s="112"/>
      <c r="H6" s="103" t="s">
        <v>58</v>
      </c>
      <c r="I6" s="225">
        <f>'G-1'!S6</f>
        <v>44188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14</v>
      </c>
      <c r="F11" s="126">
        <v>500</v>
      </c>
      <c r="G11" s="126">
        <v>20</v>
      </c>
      <c r="H11" s="126">
        <v>25</v>
      </c>
      <c r="I11" s="126">
        <f t="shared" ref="I11:I45" si="0">E11*0.5+F11+G11*2+H11*2.5</f>
        <v>609.5</v>
      </c>
      <c r="J11" s="127">
        <f>IF(I11=0,"0,00",I11/SUM(I10:I12)*100)</f>
        <v>96.899841017488072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1</v>
      </c>
      <c r="F12" s="74">
        <v>19</v>
      </c>
      <c r="G12" s="74">
        <v>0</v>
      </c>
      <c r="H12" s="74">
        <v>0</v>
      </c>
      <c r="I12" s="130">
        <f t="shared" si="0"/>
        <v>19.5</v>
      </c>
      <c r="J12" s="131">
        <f>IF(I12=0,"0,00",I12/SUM(I10:I12)*100)</f>
        <v>3.1001589825119238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12</v>
      </c>
      <c r="F14" s="126">
        <v>500</v>
      </c>
      <c r="G14" s="126">
        <v>19</v>
      </c>
      <c r="H14" s="126">
        <v>10</v>
      </c>
      <c r="I14" s="126">
        <f t="shared" si="0"/>
        <v>569</v>
      </c>
      <c r="J14" s="127">
        <f>IF(I14=0,"0,00",I14/SUM(I13:I15)*100)</f>
        <v>96.522476675148425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</v>
      </c>
      <c r="F15" s="74">
        <v>20</v>
      </c>
      <c r="G15" s="74">
        <v>0</v>
      </c>
      <c r="H15" s="74">
        <v>0</v>
      </c>
      <c r="I15" s="130">
        <f t="shared" si="0"/>
        <v>20.5</v>
      </c>
      <c r="J15" s="131">
        <f>IF(I15=0,"0,00",I15/SUM(I13:I15)*100)</f>
        <v>3.4775233248515689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25</v>
      </c>
      <c r="F17" s="126">
        <v>529</v>
      </c>
      <c r="G17" s="126">
        <v>38</v>
      </c>
      <c r="H17" s="126">
        <v>22</v>
      </c>
      <c r="I17" s="126">
        <f t="shared" si="0"/>
        <v>672.5</v>
      </c>
      <c r="J17" s="127">
        <f>IF(I17=0,"0,00",I17/SUM(I16:I18)*100)</f>
        <v>96.415770609318997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2</v>
      </c>
      <c r="F18" s="74">
        <v>19</v>
      </c>
      <c r="G18" s="74">
        <v>0</v>
      </c>
      <c r="H18" s="74">
        <v>2</v>
      </c>
      <c r="I18" s="130">
        <f t="shared" si="0"/>
        <v>25</v>
      </c>
      <c r="J18" s="131">
        <f>IF(I18=0,"0,00",I18/SUM(I16:I18)*100)</f>
        <v>3.5842293906810032</v>
      </c>
    </row>
    <row r="19" spans="1:10" x14ac:dyDescent="0.2">
      <c r="A19" s="218" t="s">
        <v>132</v>
      </c>
      <c r="B19" s="221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12</v>
      </c>
      <c r="F20" s="126">
        <v>574</v>
      </c>
      <c r="G20" s="126">
        <v>18</v>
      </c>
      <c r="H20" s="126">
        <v>20</v>
      </c>
      <c r="I20" s="126">
        <f t="shared" si="0"/>
        <v>666</v>
      </c>
      <c r="J20" s="127">
        <f>IF(I20=0,"0,00",I20/SUM(I19:I21)*100)</f>
        <v>95.689655172413794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0</v>
      </c>
      <c r="F21" s="74">
        <v>30</v>
      </c>
      <c r="G21" s="74">
        <v>0</v>
      </c>
      <c r="H21" s="74">
        <v>0</v>
      </c>
      <c r="I21" s="130">
        <f t="shared" si="0"/>
        <v>30</v>
      </c>
      <c r="J21" s="131">
        <f>IF(I21=0,"0,00",I21/SUM(I19:I21)*100)</f>
        <v>4.3103448275862073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24</v>
      </c>
      <c r="F23" s="126">
        <v>591</v>
      </c>
      <c r="G23" s="126">
        <v>29</v>
      </c>
      <c r="H23" s="126">
        <v>4</v>
      </c>
      <c r="I23" s="126">
        <f t="shared" si="0"/>
        <v>671</v>
      </c>
      <c r="J23" s="127">
        <f>IF(I23=0,"0,00",I23/SUM(I22:I24)*100)</f>
        <v>95.720399429386589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4</v>
      </c>
      <c r="F24" s="74">
        <v>28</v>
      </c>
      <c r="G24" s="74">
        <v>0</v>
      </c>
      <c r="H24" s="74">
        <v>0</v>
      </c>
      <c r="I24" s="130">
        <f t="shared" si="0"/>
        <v>30</v>
      </c>
      <c r="J24" s="131">
        <f>IF(I24=0,"0,00",I24/SUM(I22:I24)*100)</f>
        <v>4.2796005706134093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18</v>
      </c>
      <c r="F26" s="126">
        <v>533</v>
      </c>
      <c r="G26" s="126">
        <v>26</v>
      </c>
      <c r="H26" s="126">
        <v>13</v>
      </c>
      <c r="I26" s="126">
        <f t="shared" si="0"/>
        <v>626.5</v>
      </c>
      <c r="J26" s="127">
        <f>IF(I26=0,"0,00",I26/SUM(I25:I27)*100)</f>
        <v>94.708994708994709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3</v>
      </c>
      <c r="F27" s="74">
        <v>31</v>
      </c>
      <c r="G27" s="74">
        <v>0</v>
      </c>
      <c r="H27" s="74">
        <v>1</v>
      </c>
      <c r="I27" s="130">
        <f t="shared" si="0"/>
        <v>35</v>
      </c>
      <c r="J27" s="131">
        <f>IF(I27=0,"0,00",I27/SUM(I25:I27)*100)</f>
        <v>5.2910052910052912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99</v>
      </c>
      <c r="F29" s="126">
        <v>67</v>
      </c>
      <c r="G29" s="126">
        <v>6</v>
      </c>
      <c r="H29" s="126">
        <v>6</v>
      </c>
      <c r="I29" s="126">
        <f t="shared" si="0"/>
        <v>143.5</v>
      </c>
      <c r="J29" s="127">
        <f>IF(I29=0,"0,00",I29/SUM(I28:I30)*100)</f>
        <v>76.943699731903479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0</v>
      </c>
      <c r="F30" s="74">
        <v>39</v>
      </c>
      <c r="G30" s="74">
        <v>2</v>
      </c>
      <c r="H30" s="74">
        <v>0</v>
      </c>
      <c r="I30" s="130">
        <f t="shared" si="0"/>
        <v>43</v>
      </c>
      <c r="J30" s="131">
        <f>IF(I30=0,"0,00",I30/SUM(I28:I30)*100)</f>
        <v>23.056300268096514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86</v>
      </c>
      <c r="F32" s="126">
        <v>71</v>
      </c>
      <c r="G32" s="126">
        <v>7</v>
      </c>
      <c r="H32" s="126">
        <v>7</v>
      </c>
      <c r="I32" s="126">
        <f t="shared" si="0"/>
        <v>145.5</v>
      </c>
      <c r="J32" s="127">
        <f>IF(I32=0,"0,00",I32/SUM(I31:I33)*100)</f>
        <v>78.436657681940702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3</v>
      </c>
      <c r="F33" s="74">
        <v>30</v>
      </c>
      <c r="G33" s="74">
        <v>3</v>
      </c>
      <c r="H33" s="74">
        <v>1</v>
      </c>
      <c r="I33" s="130">
        <f t="shared" si="0"/>
        <v>40</v>
      </c>
      <c r="J33" s="131">
        <f>IF(I33=0,"0,00",I33/SUM(I31:I33)*100)</f>
        <v>21.563342318059302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132</v>
      </c>
      <c r="F35" s="126">
        <v>91</v>
      </c>
      <c r="G35" s="126">
        <v>4</v>
      </c>
      <c r="H35" s="126">
        <v>5</v>
      </c>
      <c r="I35" s="126">
        <f t="shared" si="0"/>
        <v>177.5</v>
      </c>
      <c r="J35" s="127">
        <f>IF(I35=0,"0,00",I35/SUM(I34:I36)*100)</f>
        <v>77.173913043478265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2</v>
      </c>
      <c r="F36" s="74">
        <v>45</v>
      </c>
      <c r="G36" s="74">
        <v>2</v>
      </c>
      <c r="H36" s="74">
        <v>1</v>
      </c>
      <c r="I36" s="130">
        <f t="shared" si="0"/>
        <v>52.5</v>
      </c>
      <c r="J36" s="131">
        <f>IF(I36=0,"0,00",I36/SUM(I34:I36)*100)</f>
        <v>22.826086956521738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138</v>
      </c>
      <c r="F38" s="126">
        <v>122</v>
      </c>
      <c r="G38" s="126">
        <v>17</v>
      </c>
      <c r="H38" s="126">
        <v>11</v>
      </c>
      <c r="I38" s="126">
        <f t="shared" si="0"/>
        <v>252.5</v>
      </c>
      <c r="J38" s="127">
        <f>IF(I38=0,"0,00",I38/SUM(I37:I39)*100)</f>
        <v>93.345656192236603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0</v>
      </c>
      <c r="F39" s="74">
        <v>18</v>
      </c>
      <c r="G39" s="74">
        <v>0</v>
      </c>
      <c r="H39" s="74">
        <v>0</v>
      </c>
      <c r="I39" s="130">
        <f t="shared" si="0"/>
        <v>18</v>
      </c>
      <c r="J39" s="131">
        <f>IF(I39=0,"0,00",I39/SUM(I37:I39)*100)</f>
        <v>6.654343807763401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150</v>
      </c>
      <c r="F41" s="126">
        <v>154</v>
      </c>
      <c r="G41" s="126">
        <v>15</v>
      </c>
      <c r="H41" s="126">
        <v>5</v>
      </c>
      <c r="I41" s="126">
        <f t="shared" si="0"/>
        <v>271.5</v>
      </c>
      <c r="J41" s="127">
        <f>IF(I41=0,"0,00",I41/SUM(I40:I42)*100)</f>
        <v>95.096322241681264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2</v>
      </c>
      <c r="F42" s="74">
        <v>8</v>
      </c>
      <c r="G42" s="74">
        <v>0</v>
      </c>
      <c r="H42" s="74">
        <v>2</v>
      </c>
      <c r="I42" s="130">
        <f t="shared" si="0"/>
        <v>14</v>
      </c>
      <c r="J42" s="131">
        <f>IF(I42=0,"0,00",I42/SUM(I40:I42)*100)</f>
        <v>4.9036777583187394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135</v>
      </c>
      <c r="F44" s="126">
        <v>136</v>
      </c>
      <c r="G44" s="126">
        <v>18</v>
      </c>
      <c r="H44" s="126">
        <v>4</v>
      </c>
      <c r="I44" s="126">
        <f t="shared" si="0"/>
        <v>249.5</v>
      </c>
      <c r="J44" s="127">
        <f>IF(I44=0,"0,00",I44/SUM(I43:I45)*100)</f>
        <v>92.92364990689012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0</v>
      </c>
      <c r="F45" s="74">
        <v>19</v>
      </c>
      <c r="G45" s="74">
        <v>0</v>
      </c>
      <c r="H45" s="74">
        <v>0</v>
      </c>
      <c r="I45" s="135">
        <f t="shared" si="0"/>
        <v>19</v>
      </c>
      <c r="J45" s="131">
        <f>IF(I45=0,"0,00",I45/SUM(I43:I45)*100)</f>
        <v>7.0763500931098688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45 X CARRERA 27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4527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44188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1000.5</v>
      </c>
      <c r="AV12" s="97">
        <f t="shared" si="0"/>
        <v>1102.5</v>
      </c>
      <c r="AW12" s="97">
        <f t="shared" si="0"/>
        <v>1115.5</v>
      </c>
      <c r="AX12" s="97">
        <f t="shared" si="0"/>
        <v>1125.5</v>
      </c>
      <c r="AY12" s="97">
        <f t="shared" si="0"/>
        <v>1126</v>
      </c>
      <c r="AZ12" s="97">
        <f t="shared" si="0"/>
        <v>1116</v>
      </c>
      <c r="BA12" s="97">
        <f t="shared" si="0"/>
        <v>1079</v>
      </c>
      <c r="BB12" s="97"/>
      <c r="BC12" s="97"/>
      <c r="BD12" s="97"/>
      <c r="BE12" s="97">
        <f t="shared" ref="BE12:BQ12" si="1">P14</f>
        <v>1232</v>
      </c>
      <c r="BF12" s="97">
        <f t="shared" si="1"/>
        <v>1230</v>
      </c>
      <c r="BG12" s="97">
        <f t="shared" si="1"/>
        <v>1212.5</v>
      </c>
      <c r="BH12" s="97">
        <f t="shared" si="1"/>
        <v>1215.5</v>
      </c>
      <c r="BI12" s="97">
        <f t="shared" si="1"/>
        <v>1179.5</v>
      </c>
      <c r="BJ12" s="97">
        <f t="shared" si="1"/>
        <v>1153.5</v>
      </c>
      <c r="BK12" s="97">
        <f t="shared" si="1"/>
        <v>1142.5</v>
      </c>
      <c r="BL12" s="97">
        <f t="shared" si="1"/>
        <v>1096.5</v>
      </c>
      <c r="BM12" s="97">
        <f t="shared" si="1"/>
        <v>1113.5</v>
      </c>
      <c r="BN12" s="97">
        <f t="shared" si="1"/>
        <v>1092</v>
      </c>
      <c r="BO12" s="97">
        <f t="shared" si="1"/>
        <v>1137.5</v>
      </c>
      <c r="BP12" s="97">
        <f t="shared" si="1"/>
        <v>1137.5</v>
      </c>
      <c r="BQ12" s="97">
        <f t="shared" si="1"/>
        <v>1168</v>
      </c>
      <c r="BR12" s="97"/>
      <c r="BS12" s="97"/>
      <c r="BT12" s="97"/>
      <c r="BU12" s="97">
        <f t="shared" ref="BU12:CC12" si="2">AG14</f>
        <v>1307.5</v>
      </c>
      <c r="BV12" s="97">
        <f t="shared" si="2"/>
        <v>979.5</v>
      </c>
      <c r="BW12" s="97">
        <f t="shared" si="2"/>
        <v>697.5</v>
      </c>
      <c r="BX12" s="97">
        <f t="shared" si="2"/>
        <v>327.5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219.5</v>
      </c>
      <c r="C13" s="149">
        <f>'G-1'!F11</f>
        <v>270.5</v>
      </c>
      <c r="D13" s="149">
        <f>'G-1'!F12</f>
        <v>254</v>
      </c>
      <c r="E13" s="149">
        <f>'G-1'!F13</f>
        <v>256.5</v>
      </c>
      <c r="F13" s="149">
        <f>'G-1'!F14</f>
        <v>321.5</v>
      </c>
      <c r="G13" s="149">
        <f>'G-1'!F15</f>
        <v>283.5</v>
      </c>
      <c r="H13" s="149">
        <f>'G-1'!F16</f>
        <v>264</v>
      </c>
      <c r="I13" s="149">
        <f>'G-1'!F17</f>
        <v>257</v>
      </c>
      <c r="J13" s="149">
        <f>'G-1'!F18</f>
        <v>311.5</v>
      </c>
      <c r="K13" s="149">
        <f>'G-1'!F19</f>
        <v>246.5</v>
      </c>
      <c r="L13" s="150"/>
      <c r="M13" s="149">
        <f>'G-1'!F20</f>
        <v>298.5</v>
      </c>
      <c r="N13" s="149">
        <f>'G-1'!F21</f>
        <v>300.5</v>
      </c>
      <c r="O13" s="149">
        <f>'G-1'!F22</f>
        <v>319</v>
      </c>
      <c r="P13" s="149">
        <f>'G-1'!M10</f>
        <v>314</v>
      </c>
      <c r="Q13" s="149">
        <f>'G-1'!M11</f>
        <v>296.5</v>
      </c>
      <c r="R13" s="149">
        <f>'G-1'!M12</f>
        <v>283</v>
      </c>
      <c r="S13" s="149">
        <f>'G-1'!M13</f>
        <v>322</v>
      </c>
      <c r="T13" s="149">
        <f>'G-1'!M14</f>
        <v>278</v>
      </c>
      <c r="U13" s="149">
        <f>'G-1'!M15</f>
        <v>270.5</v>
      </c>
      <c r="V13" s="149">
        <f>'G-1'!M16</f>
        <v>272</v>
      </c>
      <c r="W13" s="149">
        <f>'G-1'!M17</f>
        <v>276</v>
      </c>
      <c r="X13" s="149">
        <f>'G-1'!M18</f>
        <v>295</v>
      </c>
      <c r="Y13" s="149">
        <f>'G-1'!M19</f>
        <v>249</v>
      </c>
      <c r="Z13" s="149">
        <f>'G-1'!M20</f>
        <v>317.5</v>
      </c>
      <c r="AA13" s="149">
        <f>'G-1'!M21</f>
        <v>276</v>
      </c>
      <c r="AB13" s="149">
        <f>'G-1'!M22</f>
        <v>325.5</v>
      </c>
      <c r="AC13" s="150"/>
      <c r="AD13" s="149">
        <f>'G-1'!T10</f>
        <v>328</v>
      </c>
      <c r="AE13" s="149">
        <f>'G-1'!T11</f>
        <v>282</v>
      </c>
      <c r="AF13" s="149">
        <f>'G-1'!T12</f>
        <v>370</v>
      </c>
      <c r="AG13" s="149">
        <f>'G-1'!T13</f>
        <v>327.5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1000.5</v>
      </c>
      <c r="F14" s="149">
        <f t="shared" ref="F14:K14" si="3">C13+D13+E13+F13</f>
        <v>1102.5</v>
      </c>
      <c r="G14" s="149">
        <f t="shared" si="3"/>
        <v>1115.5</v>
      </c>
      <c r="H14" s="149">
        <f t="shared" si="3"/>
        <v>1125.5</v>
      </c>
      <c r="I14" s="149">
        <f t="shared" si="3"/>
        <v>1126</v>
      </c>
      <c r="J14" s="149">
        <f t="shared" si="3"/>
        <v>1116</v>
      </c>
      <c r="K14" s="149">
        <f t="shared" si="3"/>
        <v>1079</v>
      </c>
      <c r="L14" s="150"/>
      <c r="M14" s="149"/>
      <c r="N14" s="149"/>
      <c r="O14" s="149"/>
      <c r="P14" s="149">
        <f>M13+N13+O13+P13</f>
        <v>1232</v>
      </c>
      <c r="Q14" s="149">
        <f t="shared" ref="Q14:AB14" si="4">N13+O13+P13+Q13</f>
        <v>1230</v>
      </c>
      <c r="R14" s="149">
        <f t="shared" si="4"/>
        <v>1212.5</v>
      </c>
      <c r="S14" s="149">
        <f t="shared" si="4"/>
        <v>1215.5</v>
      </c>
      <c r="T14" s="149">
        <f t="shared" si="4"/>
        <v>1179.5</v>
      </c>
      <c r="U14" s="149">
        <f t="shared" si="4"/>
        <v>1153.5</v>
      </c>
      <c r="V14" s="149">
        <f t="shared" si="4"/>
        <v>1142.5</v>
      </c>
      <c r="W14" s="149">
        <f t="shared" si="4"/>
        <v>1096.5</v>
      </c>
      <c r="X14" s="149">
        <f t="shared" si="4"/>
        <v>1113.5</v>
      </c>
      <c r="Y14" s="149">
        <f t="shared" si="4"/>
        <v>1092</v>
      </c>
      <c r="Z14" s="149">
        <f t="shared" si="4"/>
        <v>1137.5</v>
      </c>
      <c r="AA14" s="149">
        <f t="shared" si="4"/>
        <v>1137.5</v>
      </c>
      <c r="AB14" s="149">
        <f t="shared" si="4"/>
        <v>1168</v>
      </c>
      <c r="AC14" s="150"/>
      <c r="AD14" s="149"/>
      <c r="AE14" s="149"/>
      <c r="AF14" s="149"/>
      <c r="AG14" s="149">
        <f>AD13+AE13+AF13+AG13</f>
        <v>1307.5</v>
      </c>
      <c r="AH14" s="149">
        <f t="shared" ref="AH14:AO14" si="5">AE13+AF13+AG13+AH13</f>
        <v>979.5</v>
      </c>
      <c r="AI14" s="149">
        <f t="shared" si="5"/>
        <v>697.5</v>
      </c>
      <c r="AJ14" s="149">
        <f t="shared" si="5"/>
        <v>327.5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0.96899841017488075</v>
      </c>
      <c r="H15" s="152"/>
      <c r="I15" s="152" t="s">
        <v>110</v>
      </c>
      <c r="J15" s="153">
        <f>DIRECCIONALIDAD!J12/100</f>
        <v>3.1001589825119236E-2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0.96522476675148428</v>
      </c>
      <c r="V15" s="152"/>
      <c r="W15" s="152"/>
      <c r="X15" s="152"/>
      <c r="Y15" s="152" t="s">
        <v>110</v>
      </c>
      <c r="Z15" s="153">
        <f>DIRECCIONALIDAD!J15/100</f>
        <v>3.477523324851569E-2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0.96415770609318996</v>
      </c>
      <c r="AL15" s="152"/>
      <c r="AM15" s="152"/>
      <c r="AN15" s="152" t="s">
        <v>110</v>
      </c>
      <c r="AO15" s="155">
        <f>DIRECCIONALIDAD!J18/100</f>
        <v>3.5842293906810034E-2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1126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1091.0922098569158</v>
      </c>
      <c r="H16" s="152"/>
      <c r="I16" s="152" t="s">
        <v>110</v>
      </c>
      <c r="J16" s="160">
        <f>+B16*J15</f>
        <v>34.907790143084263</v>
      </c>
      <c r="K16" s="154"/>
      <c r="L16" s="148"/>
      <c r="M16" s="159">
        <f>MAX(M14:AB14)</f>
        <v>1232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1189.1569126378286</v>
      </c>
      <c r="V16" s="152"/>
      <c r="W16" s="152"/>
      <c r="X16" s="152"/>
      <c r="Y16" s="152" t="s">
        <v>110</v>
      </c>
      <c r="Z16" s="161">
        <f>+M16*Z15</f>
        <v>42.843087362171332</v>
      </c>
      <c r="AA16" s="152"/>
      <c r="AB16" s="154"/>
      <c r="AC16" s="148"/>
      <c r="AD16" s="159">
        <f>MAX(AD14:AO14)</f>
        <v>1307.5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1260.6362007168459</v>
      </c>
      <c r="AL16" s="152"/>
      <c r="AM16" s="152"/>
      <c r="AN16" s="152" t="s">
        <v>110</v>
      </c>
      <c r="AO16" s="162">
        <f>+AD16*AO15</f>
        <v>46.863799283154123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358.5</v>
      </c>
      <c r="C18" s="149">
        <f>'G-2'!F11</f>
        <v>398</v>
      </c>
      <c r="D18" s="149">
        <f>'G-2'!F12</f>
        <v>386.5</v>
      </c>
      <c r="E18" s="149">
        <f>'G-2'!F13</f>
        <v>343.5</v>
      </c>
      <c r="F18" s="149">
        <f>'G-2'!F14</f>
        <v>369.5</v>
      </c>
      <c r="G18" s="149">
        <f>'G-2'!F15</f>
        <v>376</v>
      </c>
      <c r="H18" s="149">
        <f>'G-2'!F16</f>
        <v>367.5</v>
      </c>
      <c r="I18" s="149">
        <f>'G-2'!F17</f>
        <v>388</v>
      </c>
      <c r="J18" s="149">
        <f>'G-2'!F18</f>
        <v>387.5</v>
      </c>
      <c r="K18" s="149">
        <f>'G-2'!F19</f>
        <v>340</v>
      </c>
      <c r="L18" s="150"/>
      <c r="M18" s="149">
        <f>'G-2'!F20</f>
        <v>297</v>
      </c>
      <c r="N18" s="149">
        <f>'G-2'!F21</f>
        <v>329</v>
      </c>
      <c r="O18" s="149">
        <f>'G-2'!F22</f>
        <v>316.5</v>
      </c>
      <c r="P18" s="149">
        <f>'G-2'!M10</f>
        <v>278.5</v>
      </c>
      <c r="Q18" s="149">
        <f>'G-2'!M11</f>
        <v>336.5</v>
      </c>
      <c r="R18" s="149">
        <f>'G-2'!M12</f>
        <v>332.5</v>
      </c>
      <c r="S18" s="149">
        <f>'G-2'!M13</f>
        <v>354.5</v>
      </c>
      <c r="T18" s="149">
        <f>'G-2'!M14</f>
        <v>318.5</v>
      </c>
      <c r="U18" s="149">
        <f>'G-2'!M15</f>
        <v>324.5</v>
      </c>
      <c r="V18" s="149">
        <f>'G-2'!M16</f>
        <v>317.5</v>
      </c>
      <c r="W18" s="149">
        <f>'G-2'!M17</f>
        <v>303.5</v>
      </c>
      <c r="X18" s="149">
        <f>'G-2'!M18</f>
        <v>324</v>
      </c>
      <c r="Y18" s="149">
        <f>'G-2'!M19</f>
        <v>325.5</v>
      </c>
      <c r="Z18" s="149">
        <f>'G-2'!M20</f>
        <v>379.5</v>
      </c>
      <c r="AA18" s="149">
        <f>'G-2'!M21</f>
        <v>338.5</v>
      </c>
      <c r="AB18" s="149">
        <f>'G-2'!M22</f>
        <v>362.5</v>
      </c>
      <c r="AC18" s="150"/>
      <c r="AD18" s="149">
        <f>'G-2'!T10</f>
        <v>322</v>
      </c>
      <c r="AE18" s="149">
        <f>'G-2'!T11</f>
        <v>339.5</v>
      </c>
      <c r="AF18" s="149">
        <f>'G-2'!T12</f>
        <v>326</v>
      </c>
      <c r="AG18" s="149">
        <f>'G-2'!T13</f>
        <v>335.5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1486.5</v>
      </c>
      <c r="AV18" s="101">
        <f t="shared" si="6"/>
        <v>1497.5</v>
      </c>
      <c r="AW18" s="101">
        <f t="shared" si="6"/>
        <v>1475.5</v>
      </c>
      <c r="AX18" s="101">
        <f t="shared" si="6"/>
        <v>1456.5</v>
      </c>
      <c r="AY18" s="101">
        <f t="shared" si="6"/>
        <v>1501</v>
      </c>
      <c r="AZ18" s="101">
        <f t="shared" si="6"/>
        <v>1519</v>
      </c>
      <c r="BA18" s="101">
        <f t="shared" si="6"/>
        <v>1483</v>
      </c>
      <c r="BB18" s="101"/>
      <c r="BC18" s="101"/>
      <c r="BD18" s="101"/>
      <c r="BE18" s="101">
        <f t="shared" ref="BE18:BQ18" si="7">P19</f>
        <v>1221</v>
      </c>
      <c r="BF18" s="101">
        <f t="shared" si="7"/>
        <v>1260.5</v>
      </c>
      <c r="BG18" s="101">
        <f t="shared" si="7"/>
        <v>1264</v>
      </c>
      <c r="BH18" s="101">
        <f t="shared" si="7"/>
        <v>1302</v>
      </c>
      <c r="BI18" s="101">
        <f t="shared" si="7"/>
        <v>1342</v>
      </c>
      <c r="BJ18" s="101">
        <f t="shared" si="7"/>
        <v>1330</v>
      </c>
      <c r="BK18" s="101">
        <f t="shared" si="7"/>
        <v>1315</v>
      </c>
      <c r="BL18" s="101">
        <f t="shared" si="7"/>
        <v>1264</v>
      </c>
      <c r="BM18" s="101">
        <f t="shared" si="7"/>
        <v>1269.5</v>
      </c>
      <c r="BN18" s="101">
        <f t="shared" si="7"/>
        <v>1270.5</v>
      </c>
      <c r="BO18" s="101">
        <f t="shared" si="7"/>
        <v>1332.5</v>
      </c>
      <c r="BP18" s="101">
        <f t="shared" si="7"/>
        <v>1367.5</v>
      </c>
      <c r="BQ18" s="101">
        <f t="shared" si="7"/>
        <v>1406</v>
      </c>
      <c r="BR18" s="101"/>
      <c r="BS18" s="101"/>
      <c r="BT18" s="101"/>
      <c r="BU18" s="101">
        <f t="shared" ref="BU18:CC18" si="8">AG19</f>
        <v>1323</v>
      </c>
      <c r="BV18" s="101">
        <f t="shared" si="8"/>
        <v>1001</v>
      </c>
      <c r="BW18" s="101">
        <f t="shared" si="8"/>
        <v>661.5</v>
      </c>
      <c r="BX18" s="101">
        <f t="shared" si="8"/>
        <v>335.5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1486.5</v>
      </c>
      <c r="F19" s="149">
        <f t="shared" ref="F19:K19" si="9">C18+D18+E18+F18</f>
        <v>1497.5</v>
      </c>
      <c r="G19" s="149">
        <f t="shared" si="9"/>
        <v>1475.5</v>
      </c>
      <c r="H19" s="149">
        <f t="shared" si="9"/>
        <v>1456.5</v>
      </c>
      <c r="I19" s="149">
        <f t="shared" si="9"/>
        <v>1501</v>
      </c>
      <c r="J19" s="149">
        <f t="shared" si="9"/>
        <v>1519</v>
      </c>
      <c r="K19" s="149">
        <f t="shared" si="9"/>
        <v>1483</v>
      </c>
      <c r="L19" s="150"/>
      <c r="M19" s="149"/>
      <c r="N19" s="149"/>
      <c r="O19" s="149"/>
      <c r="P19" s="149">
        <f>M18+N18+O18+P18</f>
        <v>1221</v>
      </c>
      <c r="Q19" s="149">
        <f t="shared" ref="Q19:AB19" si="10">N18+O18+P18+Q18</f>
        <v>1260.5</v>
      </c>
      <c r="R19" s="149">
        <f t="shared" si="10"/>
        <v>1264</v>
      </c>
      <c r="S19" s="149">
        <f t="shared" si="10"/>
        <v>1302</v>
      </c>
      <c r="T19" s="149">
        <f t="shared" si="10"/>
        <v>1342</v>
      </c>
      <c r="U19" s="149">
        <f t="shared" si="10"/>
        <v>1330</v>
      </c>
      <c r="V19" s="149">
        <f t="shared" si="10"/>
        <v>1315</v>
      </c>
      <c r="W19" s="149">
        <f t="shared" si="10"/>
        <v>1264</v>
      </c>
      <c r="X19" s="149">
        <f t="shared" si="10"/>
        <v>1269.5</v>
      </c>
      <c r="Y19" s="149">
        <f t="shared" si="10"/>
        <v>1270.5</v>
      </c>
      <c r="Z19" s="149">
        <f t="shared" si="10"/>
        <v>1332.5</v>
      </c>
      <c r="AA19" s="149">
        <f t="shared" si="10"/>
        <v>1367.5</v>
      </c>
      <c r="AB19" s="149">
        <f t="shared" si="10"/>
        <v>1406</v>
      </c>
      <c r="AC19" s="150"/>
      <c r="AD19" s="149"/>
      <c r="AE19" s="149"/>
      <c r="AF19" s="149"/>
      <c r="AG19" s="149">
        <f>AD18+AE18+AF18+AG18</f>
        <v>1323</v>
      </c>
      <c r="AH19" s="149">
        <f t="shared" ref="AH19:AO19" si="11">AE18+AF18+AG18+AH18</f>
        <v>1001</v>
      </c>
      <c r="AI19" s="149">
        <f t="shared" si="11"/>
        <v>661.5</v>
      </c>
      <c r="AJ19" s="149">
        <f t="shared" si="11"/>
        <v>335.5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626.5</v>
      </c>
      <c r="AV19" s="101">
        <f t="shared" si="12"/>
        <v>600.5</v>
      </c>
      <c r="AW19" s="101">
        <f t="shared" si="12"/>
        <v>546.5</v>
      </c>
      <c r="AX19" s="101">
        <f t="shared" si="12"/>
        <v>522.5</v>
      </c>
      <c r="AY19" s="101">
        <f t="shared" si="12"/>
        <v>505.5</v>
      </c>
      <c r="AZ19" s="101">
        <f t="shared" si="12"/>
        <v>485</v>
      </c>
      <c r="BA19" s="101">
        <f t="shared" si="12"/>
        <v>507</v>
      </c>
      <c r="BB19" s="101"/>
      <c r="BC19" s="101"/>
      <c r="BD19" s="101"/>
      <c r="BE19" s="101">
        <f t="shared" ref="BE19:BQ19" si="13">P29</f>
        <v>596.5</v>
      </c>
      <c r="BF19" s="101">
        <f t="shared" si="13"/>
        <v>569</v>
      </c>
      <c r="BG19" s="101">
        <f t="shared" si="13"/>
        <v>559</v>
      </c>
      <c r="BH19" s="101">
        <f t="shared" si="13"/>
        <v>522</v>
      </c>
      <c r="BI19" s="101">
        <f t="shared" si="13"/>
        <v>509</v>
      </c>
      <c r="BJ19" s="101">
        <f t="shared" si="13"/>
        <v>498.5</v>
      </c>
      <c r="BK19" s="101">
        <f t="shared" si="13"/>
        <v>453.5</v>
      </c>
      <c r="BL19" s="101">
        <f t="shared" si="13"/>
        <v>463</v>
      </c>
      <c r="BM19" s="101">
        <f t="shared" si="13"/>
        <v>501.5</v>
      </c>
      <c r="BN19" s="101">
        <f t="shared" si="13"/>
        <v>526.5</v>
      </c>
      <c r="BO19" s="101">
        <f t="shared" si="13"/>
        <v>518.5</v>
      </c>
      <c r="BP19" s="101">
        <f t="shared" si="13"/>
        <v>529.5</v>
      </c>
      <c r="BQ19" s="101">
        <f t="shared" si="13"/>
        <v>527.5</v>
      </c>
      <c r="BR19" s="101"/>
      <c r="BS19" s="101"/>
      <c r="BT19" s="101"/>
      <c r="BU19" s="101">
        <f t="shared" ref="BU19:CC19" si="14">AG29</f>
        <v>612</v>
      </c>
      <c r="BV19" s="101">
        <f t="shared" si="14"/>
        <v>453</v>
      </c>
      <c r="BW19" s="101">
        <f t="shared" si="14"/>
        <v>298.5</v>
      </c>
      <c r="BX19" s="101">
        <f t="shared" si="14"/>
        <v>155.5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0.9568965517241379</v>
      </c>
      <c r="H20" s="152"/>
      <c r="I20" s="152" t="s">
        <v>110</v>
      </c>
      <c r="J20" s="153">
        <f>DIRECCIONALIDAD!J21/100</f>
        <v>4.3103448275862072E-2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0.95720399429386593</v>
      </c>
      <c r="V20" s="152"/>
      <c r="W20" s="152"/>
      <c r="X20" s="152"/>
      <c r="Y20" s="152" t="s">
        <v>110</v>
      </c>
      <c r="Z20" s="153">
        <f>DIRECCIONALIDAD!J24/100</f>
        <v>4.2796005706134094E-2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0.94708994708994709</v>
      </c>
      <c r="AL20" s="152"/>
      <c r="AM20" s="152"/>
      <c r="AN20" s="152" t="s">
        <v>110</v>
      </c>
      <c r="AO20" s="155">
        <f>DIRECCIONALIDAD!J27/100</f>
        <v>5.2910052910052914E-2</v>
      </c>
      <c r="AP20" s="92"/>
      <c r="AQ20" s="92"/>
      <c r="AR20" s="92"/>
      <c r="AS20" s="92"/>
      <c r="AT20" s="92"/>
      <c r="AU20" s="92">
        <f t="shared" ref="AU20:BA20" si="15">E24</f>
        <v>295.5</v>
      </c>
      <c r="AV20" s="92">
        <f t="shared" si="15"/>
        <v>328</v>
      </c>
      <c r="AW20" s="92">
        <f t="shared" si="15"/>
        <v>321.5</v>
      </c>
      <c r="AX20" s="92">
        <f t="shared" si="15"/>
        <v>326.5</v>
      </c>
      <c r="AY20" s="92">
        <f t="shared" si="15"/>
        <v>339.5</v>
      </c>
      <c r="AZ20" s="92">
        <f t="shared" si="15"/>
        <v>331</v>
      </c>
      <c r="BA20" s="92">
        <f t="shared" si="15"/>
        <v>357.5</v>
      </c>
      <c r="BB20" s="92"/>
      <c r="BC20" s="92"/>
      <c r="BD20" s="92"/>
      <c r="BE20" s="92">
        <f t="shared" ref="BE20:BQ20" si="16">P24</f>
        <v>387.5</v>
      </c>
      <c r="BF20" s="92">
        <f t="shared" si="16"/>
        <v>426.5</v>
      </c>
      <c r="BG20" s="92">
        <f t="shared" si="16"/>
        <v>437.5</v>
      </c>
      <c r="BH20" s="92">
        <f t="shared" si="16"/>
        <v>423</v>
      </c>
      <c r="BI20" s="92">
        <f t="shared" si="16"/>
        <v>388</v>
      </c>
      <c r="BJ20" s="92">
        <f t="shared" si="16"/>
        <v>352</v>
      </c>
      <c r="BK20" s="92">
        <f t="shared" si="16"/>
        <v>323</v>
      </c>
      <c r="BL20" s="92">
        <f t="shared" si="16"/>
        <v>316</v>
      </c>
      <c r="BM20" s="92">
        <f t="shared" si="16"/>
        <v>313.5</v>
      </c>
      <c r="BN20" s="92">
        <f t="shared" si="16"/>
        <v>319</v>
      </c>
      <c r="BO20" s="92">
        <f t="shared" si="16"/>
        <v>339</v>
      </c>
      <c r="BP20" s="92">
        <f t="shared" si="16"/>
        <v>363</v>
      </c>
      <c r="BQ20" s="92">
        <f t="shared" si="16"/>
        <v>370.5</v>
      </c>
      <c r="BR20" s="92"/>
      <c r="BS20" s="92"/>
      <c r="BT20" s="92"/>
      <c r="BU20" s="92">
        <f t="shared" ref="BU20:CC20" si="17">AG24</f>
        <v>447.5</v>
      </c>
      <c r="BV20" s="92">
        <f t="shared" si="17"/>
        <v>342.5</v>
      </c>
      <c r="BW20" s="92">
        <f t="shared" si="17"/>
        <v>230</v>
      </c>
      <c r="BX20" s="92">
        <f t="shared" si="17"/>
        <v>116.5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152</v>
      </c>
      <c r="B21" s="159">
        <f>MAX(B19:K19)</f>
        <v>1519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1453.5258620689656</v>
      </c>
      <c r="H21" s="152"/>
      <c r="I21" s="152" t="s">
        <v>110</v>
      </c>
      <c r="J21" s="160">
        <f>+B21*J20</f>
        <v>65.474137931034491</v>
      </c>
      <c r="K21" s="154"/>
      <c r="L21" s="148"/>
      <c r="M21" s="159">
        <f>MAX(M19:AB19)</f>
        <v>1406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1345.8288159771755</v>
      </c>
      <c r="V21" s="152"/>
      <c r="W21" s="152"/>
      <c r="X21" s="152"/>
      <c r="Y21" s="152" t="s">
        <v>110</v>
      </c>
      <c r="Z21" s="161">
        <f>+M21*Z20</f>
        <v>60.171184022824534</v>
      </c>
      <c r="AA21" s="152"/>
      <c r="AB21" s="154"/>
      <c r="AC21" s="148"/>
      <c r="AD21" s="159">
        <f>MAX(AD19:AO19)</f>
        <v>1323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1253</v>
      </c>
      <c r="AL21" s="152"/>
      <c r="AM21" s="152"/>
      <c r="AN21" s="152" t="s">
        <v>110</v>
      </c>
      <c r="AO21" s="162">
        <f>+AD21*AO20</f>
        <v>70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3409</v>
      </c>
      <c r="AV22" s="92">
        <f t="shared" si="18"/>
        <v>3528.5</v>
      </c>
      <c r="AW22" s="92">
        <f t="shared" si="18"/>
        <v>3459</v>
      </c>
      <c r="AX22" s="92">
        <f t="shared" si="18"/>
        <v>3431</v>
      </c>
      <c r="AY22" s="92">
        <f t="shared" si="18"/>
        <v>3472</v>
      </c>
      <c r="AZ22" s="92">
        <f t="shared" si="18"/>
        <v>3451</v>
      </c>
      <c r="BA22" s="92">
        <f t="shared" si="18"/>
        <v>3426.5</v>
      </c>
      <c r="BB22" s="92"/>
      <c r="BC22" s="92"/>
      <c r="BD22" s="92"/>
      <c r="BE22" s="92">
        <f t="shared" ref="BE22:BQ22" si="19">P34</f>
        <v>3437</v>
      </c>
      <c r="BF22" s="92">
        <f t="shared" si="19"/>
        <v>3486</v>
      </c>
      <c r="BG22" s="92">
        <f t="shared" si="19"/>
        <v>3473</v>
      </c>
      <c r="BH22" s="92">
        <f t="shared" si="19"/>
        <v>3462.5</v>
      </c>
      <c r="BI22" s="92">
        <f t="shared" si="19"/>
        <v>3418.5</v>
      </c>
      <c r="BJ22" s="92">
        <f t="shared" si="19"/>
        <v>3334</v>
      </c>
      <c r="BK22" s="92">
        <f t="shared" si="19"/>
        <v>3234</v>
      </c>
      <c r="BL22" s="92">
        <f t="shared" si="19"/>
        <v>3139.5</v>
      </c>
      <c r="BM22" s="92">
        <f t="shared" si="19"/>
        <v>3198</v>
      </c>
      <c r="BN22" s="92">
        <f t="shared" si="19"/>
        <v>3208</v>
      </c>
      <c r="BO22" s="92">
        <f t="shared" si="19"/>
        <v>3327.5</v>
      </c>
      <c r="BP22" s="92">
        <f t="shared" si="19"/>
        <v>3397.5</v>
      </c>
      <c r="BQ22" s="92">
        <f t="shared" si="19"/>
        <v>3472</v>
      </c>
      <c r="BR22" s="92"/>
      <c r="BS22" s="92"/>
      <c r="BT22" s="92"/>
      <c r="BU22" s="92">
        <f t="shared" ref="BU22:CC22" si="20">AG34</f>
        <v>3690</v>
      </c>
      <c r="BV22" s="92">
        <f t="shared" si="20"/>
        <v>2776</v>
      </c>
      <c r="BW22" s="92">
        <f t="shared" si="20"/>
        <v>1887.5</v>
      </c>
      <c r="BX22" s="92">
        <f t="shared" si="20"/>
        <v>935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57</v>
      </c>
      <c r="C23" s="149">
        <f>'G-3'!F11</f>
        <v>71</v>
      </c>
      <c r="D23" s="149">
        <f>'G-3'!F12</f>
        <v>92.5</v>
      </c>
      <c r="E23" s="149">
        <f>'G-3'!F13</f>
        <v>75</v>
      </c>
      <c r="F23" s="149">
        <f>'G-3'!F14</f>
        <v>89.5</v>
      </c>
      <c r="G23" s="149">
        <f>'G-3'!F15</f>
        <v>64.5</v>
      </c>
      <c r="H23" s="149">
        <f>'G-3'!F16</f>
        <v>97.5</v>
      </c>
      <c r="I23" s="149">
        <f>'G-3'!F17</f>
        <v>88</v>
      </c>
      <c r="J23" s="149">
        <f>'G-3'!F18</f>
        <v>81</v>
      </c>
      <c r="K23" s="149">
        <f>'G-3'!F19</f>
        <v>91</v>
      </c>
      <c r="L23" s="150"/>
      <c r="M23" s="149">
        <f>'G-3'!F20</f>
        <v>81.5</v>
      </c>
      <c r="N23" s="149">
        <f>'G-3'!F21</f>
        <v>93</v>
      </c>
      <c r="O23" s="149">
        <f>'G-3'!F22</f>
        <v>98</v>
      </c>
      <c r="P23" s="149">
        <f>'G-3'!M10</f>
        <v>115</v>
      </c>
      <c r="Q23" s="149">
        <f>'G-3'!M11</f>
        <v>120.5</v>
      </c>
      <c r="R23" s="149">
        <f>'G-3'!M12</f>
        <v>104</v>
      </c>
      <c r="S23" s="149">
        <f>'G-3'!M13</f>
        <v>83.5</v>
      </c>
      <c r="T23" s="149">
        <f>'G-3'!M14</f>
        <v>80</v>
      </c>
      <c r="U23" s="149">
        <f>'G-3'!M15</f>
        <v>84.5</v>
      </c>
      <c r="V23" s="149">
        <f>'G-3'!M16</f>
        <v>75</v>
      </c>
      <c r="W23" s="149">
        <f>'G-3'!M17</f>
        <v>76.5</v>
      </c>
      <c r="X23" s="149">
        <f>'G-3'!M18</f>
        <v>77.5</v>
      </c>
      <c r="Y23" s="149">
        <f>'G-3'!M19</f>
        <v>90</v>
      </c>
      <c r="Z23" s="149">
        <f>'G-3'!M20</f>
        <v>95</v>
      </c>
      <c r="AA23" s="149">
        <f>'G-3'!M21</f>
        <v>100.5</v>
      </c>
      <c r="AB23" s="149">
        <f>'G-3'!M22</f>
        <v>85</v>
      </c>
      <c r="AC23" s="150"/>
      <c r="AD23" s="149">
        <f>'G-3'!T10</f>
        <v>105</v>
      </c>
      <c r="AE23" s="149">
        <f>'G-3'!T11</f>
        <v>112.5</v>
      </c>
      <c r="AF23" s="149">
        <f>'G-3'!T12</f>
        <v>113.5</v>
      </c>
      <c r="AG23" s="149">
        <f>'G-3'!T13</f>
        <v>116.5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295.5</v>
      </c>
      <c r="F24" s="149">
        <f t="shared" ref="F24:K24" si="21">C23+D23+E23+F23</f>
        <v>328</v>
      </c>
      <c r="G24" s="149">
        <f t="shared" si="21"/>
        <v>321.5</v>
      </c>
      <c r="H24" s="149">
        <f t="shared" si="21"/>
        <v>326.5</v>
      </c>
      <c r="I24" s="149">
        <f t="shared" si="21"/>
        <v>339.5</v>
      </c>
      <c r="J24" s="149">
        <f t="shared" si="21"/>
        <v>331</v>
      </c>
      <c r="K24" s="149">
        <f t="shared" si="21"/>
        <v>357.5</v>
      </c>
      <c r="L24" s="150"/>
      <c r="M24" s="149"/>
      <c r="N24" s="149"/>
      <c r="O24" s="149"/>
      <c r="P24" s="149">
        <f>M23+N23+O23+P23</f>
        <v>387.5</v>
      </c>
      <c r="Q24" s="149">
        <f t="shared" ref="Q24:AB24" si="22">N23+O23+P23+Q23</f>
        <v>426.5</v>
      </c>
      <c r="R24" s="149">
        <f t="shared" si="22"/>
        <v>437.5</v>
      </c>
      <c r="S24" s="149">
        <f t="shared" si="22"/>
        <v>423</v>
      </c>
      <c r="T24" s="149">
        <f t="shared" si="22"/>
        <v>388</v>
      </c>
      <c r="U24" s="149">
        <f t="shared" si="22"/>
        <v>352</v>
      </c>
      <c r="V24" s="149">
        <f t="shared" si="22"/>
        <v>323</v>
      </c>
      <c r="W24" s="149">
        <f t="shared" si="22"/>
        <v>316</v>
      </c>
      <c r="X24" s="149">
        <f t="shared" si="22"/>
        <v>313.5</v>
      </c>
      <c r="Y24" s="149">
        <f t="shared" si="22"/>
        <v>319</v>
      </c>
      <c r="Z24" s="149">
        <f t="shared" si="22"/>
        <v>339</v>
      </c>
      <c r="AA24" s="149">
        <f t="shared" si="22"/>
        <v>363</v>
      </c>
      <c r="AB24" s="149">
        <f t="shared" si="22"/>
        <v>370.5</v>
      </c>
      <c r="AC24" s="150"/>
      <c r="AD24" s="149"/>
      <c r="AE24" s="149"/>
      <c r="AF24" s="149"/>
      <c r="AG24" s="149">
        <f>AD23+AE23+AF23+AG23</f>
        <v>447.5</v>
      </c>
      <c r="AH24" s="149">
        <f t="shared" ref="AH24:AO24" si="23">AE23+AF23+AG23+AH23</f>
        <v>342.5</v>
      </c>
      <c r="AI24" s="149">
        <f t="shared" si="23"/>
        <v>230</v>
      </c>
      <c r="AJ24" s="149">
        <f t="shared" si="23"/>
        <v>116.5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0.76943699731903481</v>
      </c>
      <c r="H25" s="152"/>
      <c r="I25" s="152" t="s">
        <v>110</v>
      </c>
      <c r="J25" s="153">
        <f>DIRECCIONALIDAD!J30/100</f>
        <v>0.23056300268096513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0.78436657681940702</v>
      </c>
      <c r="V25" s="152"/>
      <c r="W25" s="152"/>
      <c r="X25" s="152"/>
      <c r="Y25" s="152" t="s">
        <v>110</v>
      </c>
      <c r="Z25" s="153">
        <f>DIRECCIONALIDAD!J33/100</f>
        <v>0.21563342318059303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0.77173913043478271</v>
      </c>
      <c r="AL25" s="152"/>
      <c r="AM25" s="152"/>
      <c r="AN25" s="152" t="s">
        <v>110</v>
      </c>
      <c r="AO25" s="155">
        <f>DIRECCIONALIDAD!J36/100</f>
        <v>0.22826086956521738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357.5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275.07372654155495</v>
      </c>
      <c r="H26" s="152"/>
      <c r="I26" s="152" t="s">
        <v>110</v>
      </c>
      <c r="J26" s="160">
        <f>+B26*J25</f>
        <v>82.426273458445039</v>
      </c>
      <c r="K26" s="154"/>
      <c r="L26" s="148"/>
      <c r="M26" s="159">
        <f>MAX(M24:AB24)</f>
        <v>437.5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343.16037735849056</v>
      </c>
      <c r="V26" s="152"/>
      <c r="W26" s="152"/>
      <c r="X26" s="152"/>
      <c r="Y26" s="152" t="s">
        <v>110</v>
      </c>
      <c r="Z26" s="161">
        <f>+M26*Z25</f>
        <v>94.33962264150945</v>
      </c>
      <c r="AA26" s="152"/>
      <c r="AB26" s="154"/>
      <c r="AC26" s="148"/>
      <c r="AD26" s="159">
        <f>MAX(AD24:AO24)</f>
        <v>447.5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345.35326086956525</v>
      </c>
      <c r="AL26" s="152"/>
      <c r="AM26" s="152"/>
      <c r="AN26" s="152" t="s">
        <v>110</v>
      </c>
      <c r="AO26" s="162">
        <f>+AD26*AO25</f>
        <v>102.14673913043478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166.5</v>
      </c>
      <c r="C28" s="149">
        <f>'G-4'!F11</f>
        <v>172.5</v>
      </c>
      <c r="D28" s="149">
        <f>'G-4'!F12</f>
        <v>158</v>
      </c>
      <c r="E28" s="149">
        <f>'G-4'!F13</f>
        <v>129.5</v>
      </c>
      <c r="F28" s="149">
        <f>'G-4'!F14</f>
        <v>140.5</v>
      </c>
      <c r="G28" s="149">
        <f>'G-4'!F15</f>
        <v>118.5</v>
      </c>
      <c r="H28" s="149">
        <f>'G-4'!F16</f>
        <v>134</v>
      </c>
      <c r="I28" s="149">
        <f>'G-4'!F17</f>
        <v>112.5</v>
      </c>
      <c r="J28" s="149">
        <f>'G-4'!F18</f>
        <v>120</v>
      </c>
      <c r="K28" s="149">
        <f>'G-4'!F19</f>
        <v>140.5</v>
      </c>
      <c r="L28" s="150"/>
      <c r="M28" s="149">
        <f>'G-4'!F20</f>
        <v>153</v>
      </c>
      <c r="N28" s="149">
        <f>'G-4'!F21</f>
        <v>165</v>
      </c>
      <c r="O28" s="149">
        <f>'G-4'!F22</f>
        <v>151</v>
      </c>
      <c r="P28" s="149">
        <f>'G-4'!M10</f>
        <v>127.5</v>
      </c>
      <c r="Q28" s="149">
        <f>'G-4'!M11</f>
        <v>125.5</v>
      </c>
      <c r="R28" s="149">
        <f>'G-4'!M12</f>
        <v>155</v>
      </c>
      <c r="S28" s="149">
        <f>'G-4'!M13</f>
        <v>114</v>
      </c>
      <c r="T28" s="149">
        <f>'G-4'!M14</f>
        <v>114.5</v>
      </c>
      <c r="U28" s="149">
        <f>'G-4'!M15</f>
        <v>115</v>
      </c>
      <c r="V28" s="149">
        <f>'G-4'!M16</f>
        <v>110</v>
      </c>
      <c r="W28" s="149">
        <f>'G-4'!M17</f>
        <v>123.5</v>
      </c>
      <c r="X28" s="149">
        <f>'G-4'!M18</f>
        <v>153</v>
      </c>
      <c r="Y28" s="149">
        <f>'G-4'!M19</f>
        <v>140</v>
      </c>
      <c r="Z28" s="149">
        <f>'G-4'!M20</f>
        <v>102</v>
      </c>
      <c r="AA28" s="149">
        <f>'G-4'!M21</f>
        <v>134.5</v>
      </c>
      <c r="AB28" s="149">
        <f>'G-4'!M22</f>
        <v>151</v>
      </c>
      <c r="AC28" s="150"/>
      <c r="AD28" s="149">
        <f>'G-4'!T10</f>
        <v>159</v>
      </c>
      <c r="AE28" s="149">
        <f>'G-4'!T11</f>
        <v>154.5</v>
      </c>
      <c r="AF28" s="149">
        <f>'G-4'!T12</f>
        <v>143</v>
      </c>
      <c r="AG28" s="149">
        <f>'G-4'!T13</f>
        <v>155.5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626.5</v>
      </c>
      <c r="F29" s="149">
        <f t="shared" ref="F29:K29" si="24">C28+D28+E28+F28</f>
        <v>600.5</v>
      </c>
      <c r="G29" s="149">
        <f t="shared" si="24"/>
        <v>546.5</v>
      </c>
      <c r="H29" s="149">
        <f t="shared" si="24"/>
        <v>522.5</v>
      </c>
      <c r="I29" s="149">
        <f t="shared" si="24"/>
        <v>505.5</v>
      </c>
      <c r="J29" s="149">
        <f t="shared" si="24"/>
        <v>485</v>
      </c>
      <c r="K29" s="149">
        <f t="shared" si="24"/>
        <v>507</v>
      </c>
      <c r="L29" s="150"/>
      <c r="M29" s="149"/>
      <c r="N29" s="149"/>
      <c r="O29" s="149"/>
      <c r="P29" s="149">
        <f>M28+N28+O28+P28</f>
        <v>596.5</v>
      </c>
      <c r="Q29" s="149">
        <f t="shared" ref="Q29:AB29" si="25">N28+O28+P28+Q28</f>
        <v>569</v>
      </c>
      <c r="R29" s="149">
        <f t="shared" si="25"/>
        <v>559</v>
      </c>
      <c r="S29" s="149">
        <f t="shared" si="25"/>
        <v>522</v>
      </c>
      <c r="T29" s="149">
        <f t="shared" si="25"/>
        <v>509</v>
      </c>
      <c r="U29" s="149">
        <f t="shared" si="25"/>
        <v>498.5</v>
      </c>
      <c r="V29" s="149">
        <f t="shared" si="25"/>
        <v>453.5</v>
      </c>
      <c r="W29" s="149">
        <f t="shared" si="25"/>
        <v>463</v>
      </c>
      <c r="X29" s="149">
        <f t="shared" si="25"/>
        <v>501.5</v>
      </c>
      <c r="Y29" s="149">
        <f t="shared" si="25"/>
        <v>526.5</v>
      </c>
      <c r="Z29" s="149">
        <f t="shared" si="25"/>
        <v>518.5</v>
      </c>
      <c r="AA29" s="149">
        <f t="shared" si="25"/>
        <v>529.5</v>
      </c>
      <c r="AB29" s="149">
        <f t="shared" si="25"/>
        <v>527.5</v>
      </c>
      <c r="AC29" s="150"/>
      <c r="AD29" s="149"/>
      <c r="AE29" s="149"/>
      <c r="AF29" s="149"/>
      <c r="AG29" s="149">
        <f>AD28+AE28+AF28+AG28</f>
        <v>612</v>
      </c>
      <c r="AH29" s="149">
        <f t="shared" ref="AH29:AO29" si="26">AE28+AF28+AG28+AH28</f>
        <v>453</v>
      </c>
      <c r="AI29" s="149">
        <f t="shared" si="26"/>
        <v>298.5</v>
      </c>
      <c r="AJ29" s="149">
        <f t="shared" si="26"/>
        <v>155.5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0.93345656192236603</v>
      </c>
      <c r="H30" s="152"/>
      <c r="I30" s="152" t="s">
        <v>110</v>
      </c>
      <c r="J30" s="153">
        <f>DIRECCIONALIDAD!J39/100</f>
        <v>6.6543438077634007E-2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0.95096322241681264</v>
      </c>
      <c r="V30" s="152"/>
      <c r="W30" s="152"/>
      <c r="X30" s="152"/>
      <c r="Y30" s="152" t="s">
        <v>110</v>
      </c>
      <c r="Z30" s="153">
        <f>DIRECCIONALIDAD!J42/100</f>
        <v>4.9036777583187391E-2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0.92923649906890116</v>
      </c>
      <c r="AL30" s="152"/>
      <c r="AM30" s="152"/>
      <c r="AN30" s="152" t="s">
        <v>110</v>
      </c>
      <c r="AO30" s="155">
        <f>DIRECCIONALIDAD!J45/100</f>
        <v>7.0763500931098691E-2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626.5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584.81053604436227</v>
      </c>
      <c r="H31" s="152"/>
      <c r="I31" s="152" t="s">
        <v>110</v>
      </c>
      <c r="J31" s="160">
        <f>+B31*J30</f>
        <v>41.689463955637706</v>
      </c>
      <c r="K31" s="154"/>
      <c r="L31" s="148"/>
      <c r="M31" s="159">
        <f>MAX(M29:AB29)</f>
        <v>596.5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567.24956217162878</v>
      </c>
      <c r="V31" s="152"/>
      <c r="W31" s="152"/>
      <c r="X31" s="152"/>
      <c r="Y31" s="152" t="s">
        <v>110</v>
      </c>
      <c r="Z31" s="161">
        <f>+M31*Z30</f>
        <v>29.250437828371279</v>
      </c>
      <c r="AA31" s="152"/>
      <c r="AB31" s="154"/>
      <c r="AC31" s="148"/>
      <c r="AD31" s="159">
        <f>MAX(AD29:AO29)</f>
        <v>612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568.69273743016754</v>
      </c>
      <c r="AL31" s="152"/>
      <c r="AM31" s="152"/>
      <c r="AN31" s="152" t="s">
        <v>110</v>
      </c>
      <c r="AO31" s="162">
        <f>+AD31*AO30</f>
        <v>43.307262569832396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801.5</v>
      </c>
      <c r="C33" s="149">
        <f t="shared" ref="C33:K33" si="27">C13+C18+C23+C28</f>
        <v>912</v>
      </c>
      <c r="D33" s="149">
        <f t="shared" si="27"/>
        <v>891</v>
      </c>
      <c r="E33" s="149">
        <f t="shared" si="27"/>
        <v>804.5</v>
      </c>
      <c r="F33" s="149">
        <f t="shared" si="27"/>
        <v>921</v>
      </c>
      <c r="G33" s="149">
        <f t="shared" si="27"/>
        <v>842.5</v>
      </c>
      <c r="H33" s="149">
        <f t="shared" si="27"/>
        <v>863</v>
      </c>
      <c r="I33" s="149">
        <f t="shared" si="27"/>
        <v>845.5</v>
      </c>
      <c r="J33" s="149">
        <f t="shared" si="27"/>
        <v>900</v>
      </c>
      <c r="K33" s="149">
        <f t="shared" si="27"/>
        <v>818</v>
      </c>
      <c r="L33" s="150"/>
      <c r="M33" s="149">
        <f>M13+M18+M23+M28</f>
        <v>830</v>
      </c>
      <c r="N33" s="149">
        <f t="shared" ref="N33:AB33" si="28">N13+N18+N23+N28</f>
        <v>887.5</v>
      </c>
      <c r="O33" s="149">
        <f t="shared" si="28"/>
        <v>884.5</v>
      </c>
      <c r="P33" s="149">
        <f t="shared" si="28"/>
        <v>835</v>
      </c>
      <c r="Q33" s="149">
        <f t="shared" si="28"/>
        <v>879</v>
      </c>
      <c r="R33" s="149">
        <f t="shared" si="28"/>
        <v>874.5</v>
      </c>
      <c r="S33" s="149">
        <f t="shared" si="28"/>
        <v>874</v>
      </c>
      <c r="T33" s="149">
        <f t="shared" si="28"/>
        <v>791</v>
      </c>
      <c r="U33" s="149">
        <f t="shared" si="28"/>
        <v>794.5</v>
      </c>
      <c r="V33" s="149">
        <f t="shared" si="28"/>
        <v>774.5</v>
      </c>
      <c r="W33" s="149">
        <f t="shared" si="28"/>
        <v>779.5</v>
      </c>
      <c r="X33" s="149">
        <f t="shared" si="28"/>
        <v>849.5</v>
      </c>
      <c r="Y33" s="149">
        <f t="shared" si="28"/>
        <v>804.5</v>
      </c>
      <c r="Z33" s="149">
        <f t="shared" si="28"/>
        <v>894</v>
      </c>
      <c r="AA33" s="149">
        <f t="shared" si="28"/>
        <v>849.5</v>
      </c>
      <c r="AB33" s="149">
        <f t="shared" si="28"/>
        <v>924</v>
      </c>
      <c r="AC33" s="150"/>
      <c r="AD33" s="149">
        <f>AD13+AD18+AD23+AD28</f>
        <v>914</v>
      </c>
      <c r="AE33" s="149">
        <f t="shared" ref="AE33:AO33" si="29">AE13+AE18+AE23+AE28</f>
        <v>888.5</v>
      </c>
      <c r="AF33" s="149">
        <f t="shared" si="29"/>
        <v>952.5</v>
      </c>
      <c r="AG33" s="149">
        <f t="shared" si="29"/>
        <v>935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3409</v>
      </c>
      <c r="F34" s="149">
        <f t="shared" ref="F34:K34" si="30">C33+D33+E33+F33</f>
        <v>3528.5</v>
      </c>
      <c r="G34" s="149">
        <f t="shared" si="30"/>
        <v>3459</v>
      </c>
      <c r="H34" s="149">
        <f t="shared" si="30"/>
        <v>3431</v>
      </c>
      <c r="I34" s="149">
        <f t="shared" si="30"/>
        <v>3472</v>
      </c>
      <c r="J34" s="149">
        <f t="shared" si="30"/>
        <v>3451</v>
      </c>
      <c r="K34" s="149">
        <f t="shared" si="30"/>
        <v>3426.5</v>
      </c>
      <c r="L34" s="150"/>
      <c r="M34" s="149"/>
      <c r="N34" s="149"/>
      <c r="O34" s="149"/>
      <c r="P34" s="149">
        <f>M33+N33+O33+P33</f>
        <v>3437</v>
      </c>
      <c r="Q34" s="149">
        <f t="shared" ref="Q34:AB34" si="31">N33+O33+P33+Q33</f>
        <v>3486</v>
      </c>
      <c r="R34" s="149">
        <f t="shared" si="31"/>
        <v>3473</v>
      </c>
      <c r="S34" s="149">
        <f t="shared" si="31"/>
        <v>3462.5</v>
      </c>
      <c r="T34" s="149">
        <f t="shared" si="31"/>
        <v>3418.5</v>
      </c>
      <c r="U34" s="149">
        <f t="shared" si="31"/>
        <v>3334</v>
      </c>
      <c r="V34" s="149">
        <f t="shared" si="31"/>
        <v>3234</v>
      </c>
      <c r="W34" s="149">
        <f t="shared" si="31"/>
        <v>3139.5</v>
      </c>
      <c r="X34" s="149">
        <f t="shared" si="31"/>
        <v>3198</v>
      </c>
      <c r="Y34" s="149">
        <f t="shared" si="31"/>
        <v>3208</v>
      </c>
      <c r="Z34" s="149">
        <f t="shared" si="31"/>
        <v>3327.5</v>
      </c>
      <c r="AA34" s="149">
        <f t="shared" si="31"/>
        <v>3397.5</v>
      </c>
      <c r="AB34" s="149">
        <f t="shared" si="31"/>
        <v>3472</v>
      </c>
      <c r="AC34" s="150"/>
      <c r="AD34" s="149"/>
      <c r="AE34" s="149"/>
      <c r="AF34" s="149"/>
      <c r="AG34" s="149">
        <f>AD33+AE33+AF33+AG33</f>
        <v>3690</v>
      </c>
      <c r="AH34" s="149">
        <f t="shared" ref="AH34:AO34" si="32">AE33+AF33+AG33+AH33</f>
        <v>2776</v>
      </c>
      <c r="AI34" s="149">
        <f t="shared" si="32"/>
        <v>1887.5</v>
      </c>
      <c r="AJ34" s="149">
        <f t="shared" si="32"/>
        <v>935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2016-08-09T19:53:15Z</cp:lastPrinted>
  <dcterms:created xsi:type="dcterms:W3CDTF">1998-04-02T13:38:56Z</dcterms:created>
  <dcterms:modified xsi:type="dcterms:W3CDTF">2020-12-28T15:28:41Z</dcterms:modified>
</cp:coreProperties>
</file>